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5465" windowHeight="11535" tabRatio="597"/>
  </bookViews>
  <sheets>
    <sheet name="приложение 1" sheetId="17" r:id="rId1"/>
    <sheet name="приложение 2" sheetId="18" r:id="rId2"/>
    <sheet name="приложение 3" sheetId="24" r:id="rId3"/>
    <sheet name="приложение 4" sheetId="25" r:id="rId4"/>
  </sheets>
  <calcPr calcId="145621" refMode="R1C1"/>
</workbook>
</file>

<file path=xl/calcChain.xml><?xml version="1.0" encoding="utf-8"?>
<calcChain xmlns="http://schemas.openxmlformats.org/spreadsheetml/2006/main">
  <c r="J76" i="24" l="1"/>
  <c r="J75" i="24" s="1"/>
  <c r="K11" i="17" l="1"/>
  <c r="E14" i="18"/>
  <c r="E27" i="18"/>
  <c r="E26" i="18"/>
  <c r="E16" i="18"/>
  <c r="E15" i="18"/>
  <c r="J53" i="24" l="1"/>
  <c r="J30" i="24"/>
  <c r="J59" i="24" l="1"/>
  <c r="J58" i="24" s="1"/>
  <c r="G22" i="24"/>
  <c r="K10" i="17" l="1"/>
  <c r="H13" i="18" l="1"/>
  <c r="H25" i="18"/>
  <c r="H21" i="18"/>
  <c r="H11" i="18" l="1"/>
  <c r="J15" i="24"/>
  <c r="J14" i="24" s="1"/>
  <c r="J33" i="24"/>
  <c r="J73" i="24"/>
  <c r="J66" i="24" s="1"/>
  <c r="J62" i="24"/>
  <c r="J83" i="24"/>
  <c r="J82" i="24" s="1"/>
  <c r="J79" i="24"/>
  <c r="J78" i="24" s="1"/>
  <c r="J64" i="24"/>
  <c r="J22" i="24"/>
  <c r="J21" i="24" s="1"/>
  <c r="J61" i="24" l="1"/>
  <c r="J32" i="24"/>
  <c r="J13" i="24" s="1"/>
  <c r="J11" i="24" l="1"/>
  <c r="H11" i="17"/>
  <c r="E13" i="18" l="1"/>
  <c r="G40" i="24"/>
  <c r="G21" i="24" l="1"/>
  <c r="I33" i="24" l="1"/>
  <c r="H33" i="24"/>
  <c r="G33" i="24"/>
  <c r="I83" i="24"/>
  <c r="H83" i="24"/>
  <c r="G83" i="24"/>
  <c r="I79" i="24"/>
  <c r="I78" i="24" s="1"/>
  <c r="H79" i="24"/>
  <c r="H78" i="24" s="1"/>
  <c r="G79" i="24"/>
  <c r="G78" i="24" s="1"/>
  <c r="I64" i="24"/>
  <c r="H64" i="24"/>
  <c r="G64" i="24"/>
  <c r="I56" i="24"/>
  <c r="H56" i="24"/>
  <c r="I54" i="24"/>
  <c r="H54" i="24"/>
  <c r="G54" i="24"/>
  <c r="H41" i="24"/>
  <c r="G16" i="18"/>
  <c r="F16" i="18"/>
  <c r="F13" i="18" s="1"/>
  <c r="G21" i="18"/>
  <c r="F21" i="18"/>
  <c r="I53" i="24" l="1"/>
  <c r="H53" i="24"/>
  <c r="J11" i="17" l="1"/>
  <c r="J10" i="17" s="1"/>
  <c r="I11" i="17"/>
  <c r="I10" i="17" s="1"/>
  <c r="H10" i="17"/>
  <c r="I39" i="24" l="1"/>
  <c r="I32" i="24" s="1"/>
  <c r="H39" i="24"/>
  <c r="H32" i="24" s="1"/>
  <c r="G39" i="24"/>
  <c r="G32" i="24" s="1"/>
  <c r="G13" i="18" l="1"/>
  <c r="I59" i="24"/>
  <c r="I58" i="24" s="1"/>
  <c r="H59" i="24"/>
  <c r="H58" i="24" s="1"/>
  <c r="G59" i="24"/>
  <c r="G58" i="24" s="1"/>
  <c r="I62" i="24"/>
  <c r="I61" i="24" s="1"/>
  <c r="H62" i="24"/>
  <c r="H61" i="24" s="1"/>
  <c r="G62" i="24"/>
  <c r="G61" i="24" s="1"/>
  <c r="I17" i="24" l="1"/>
  <c r="I15" i="24" s="1"/>
  <c r="I14" i="24" s="1"/>
  <c r="H17" i="24"/>
  <c r="H15" i="24" s="1"/>
  <c r="H14" i="24" s="1"/>
  <c r="G17" i="24"/>
  <c r="G15" i="24" s="1"/>
  <c r="G14" i="24" s="1"/>
  <c r="I82" i="24"/>
  <c r="H82" i="24"/>
  <c r="G82" i="24"/>
  <c r="I76" i="24"/>
  <c r="I75" i="24" s="1"/>
  <c r="H76" i="24"/>
  <c r="H75" i="24" s="1"/>
  <c r="G76" i="24"/>
  <c r="G75" i="24" s="1"/>
  <c r="I66" i="24"/>
  <c r="H66" i="24"/>
  <c r="G66" i="24"/>
  <c r="G56" i="24"/>
  <c r="G53" i="24" s="1"/>
  <c r="I50" i="24"/>
  <c r="H50" i="24"/>
  <c r="G50" i="24"/>
  <c r="I41" i="24"/>
  <c r="I21" i="24"/>
  <c r="H21" i="24"/>
  <c r="G25" i="18"/>
  <c r="G11" i="18" s="1"/>
  <c r="F25" i="18"/>
  <c r="F11" i="18" s="1"/>
  <c r="E25" i="18"/>
  <c r="E21" i="18"/>
  <c r="E11" i="18" l="1"/>
  <c r="G13" i="24"/>
  <c r="G11" i="24" s="1"/>
  <c r="H13" i="24"/>
  <c r="H11" i="24" s="1"/>
  <c r="I13" i="24"/>
  <c r="I11" i="24" s="1"/>
</calcChain>
</file>

<file path=xl/sharedStrings.xml><?xml version="1.0" encoding="utf-8"?>
<sst xmlns="http://schemas.openxmlformats.org/spreadsheetml/2006/main" count="351" uniqueCount="157">
  <si>
    <t>Груп  па</t>
  </si>
  <si>
    <t>Под  группа</t>
  </si>
  <si>
    <t>Статья Подст</t>
  </si>
  <si>
    <t>Элемент</t>
  </si>
  <si>
    <t>КБК</t>
  </si>
  <si>
    <t>Наименование доходов</t>
  </si>
  <si>
    <t>00</t>
  </si>
  <si>
    <t>00000</t>
  </si>
  <si>
    <t>0000</t>
  </si>
  <si>
    <t>000</t>
  </si>
  <si>
    <t>1</t>
  </si>
  <si>
    <t>01</t>
  </si>
  <si>
    <t>02000</t>
  </si>
  <si>
    <t>110</t>
  </si>
  <si>
    <t>Налог на доходы с физических лиц</t>
  </si>
  <si>
    <t>02</t>
  </si>
  <si>
    <t>03</t>
  </si>
  <si>
    <t>151</t>
  </si>
  <si>
    <t>Наименование</t>
  </si>
  <si>
    <t>Раз</t>
  </si>
  <si>
    <t>Под</t>
  </si>
  <si>
    <t>Целевая</t>
  </si>
  <si>
    <t xml:space="preserve">Вид </t>
  </si>
  <si>
    <t>дел</t>
  </si>
  <si>
    <t>разд</t>
  </si>
  <si>
    <t>статья</t>
  </si>
  <si>
    <t>расх</t>
  </si>
  <si>
    <t>ИТОГО РАСХОДОВ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</si>
  <si>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</si>
  <si>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</si>
  <si>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</si>
  <si>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законодательных(представительных) органов государственной власти и местного самоуправления (депутаты)</t>
  </si>
  <si>
    <t>04</t>
  </si>
  <si>
    <t>Обеспечение деятельности в части содержания муниципальных служащих для решения вопросов местного значения</t>
  </si>
  <si>
    <t>12</t>
  </si>
  <si>
    <t>08</t>
  </si>
  <si>
    <t>11</t>
  </si>
  <si>
    <t>13</t>
  </si>
  <si>
    <t>121</t>
  </si>
  <si>
    <t>Фонд оплаты труда и страховые взносы</t>
  </si>
  <si>
    <t>122</t>
  </si>
  <si>
    <t>244</t>
  </si>
  <si>
    <t>Иные выплаты персоналу, за исключением фонда оплаты труда</t>
  </si>
  <si>
    <t>Прочая закупка товаров, работ и услуг для государственных нужд</t>
  </si>
  <si>
    <t>09</t>
  </si>
  <si>
    <t>Уплата прочих налогов, сборов и иных обязательных платежей</t>
  </si>
  <si>
    <t>852</t>
  </si>
  <si>
    <t>870</t>
  </si>
  <si>
    <t>321</t>
  </si>
  <si>
    <t>Резервный фонд, предусмотренный органами местного самоуправления</t>
  </si>
  <si>
    <t>Резервный фонд</t>
  </si>
  <si>
    <t>Уплата членских взносов на осуществление деятельности Совета муниципальных образований города Москвы</t>
  </si>
  <si>
    <t>Праздничные и социально значимые мероприятия для населения</t>
  </si>
  <si>
    <t>Мероприятия по гражданской обороне, предупреждение чрезвычайных ситуаций, обеспечение пожарной безопасности</t>
  </si>
  <si>
    <t>Сумма (тыс.руб.)</t>
  </si>
  <si>
    <t>Периодическая печать и издательства</t>
  </si>
  <si>
    <t>Другие вопросы в области средств массовой информации</t>
  </si>
  <si>
    <t>02010</t>
  </si>
  <si>
    <t>02020</t>
  </si>
  <si>
    <t>02030</t>
  </si>
  <si>
    <t>Обеспечение проведения выборов и референдумов</t>
  </si>
  <si>
    <t>07</t>
  </si>
  <si>
    <t xml:space="preserve">Другие общегосударственные вопросы
(Уплата членских взносов на осуществление деятельности Совета муниципальных образований города Москвы)
</t>
  </si>
  <si>
    <t xml:space="preserve">Культура и кинематография </t>
  </si>
  <si>
    <t>Средства массовой информации</t>
  </si>
  <si>
    <t>Мероприятия в области других средств массовой информации</t>
  </si>
  <si>
    <t>Депутаты Совета депутатов муниципального округа</t>
  </si>
  <si>
    <t>Резервные средства</t>
  </si>
  <si>
    <t>853</t>
  </si>
  <si>
    <t>04999</t>
  </si>
  <si>
    <t>в том числе условно утверждаемые расходы</t>
  </si>
  <si>
    <t>Прочие рассходы в сфере здравоохранени</t>
  </si>
  <si>
    <t>Другие вопросы в области социальной политики</t>
  </si>
  <si>
    <t>10</t>
  </si>
  <si>
    <t>06</t>
  </si>
  <si>
    <t>Социальные гарантии муниципальным служащим, вышедшим на пенсию</t>
  </si>
  <si>
    <t>Пособия, компенсации и иные социальные выплаты гражданам, кроме публичных нормативных обязательств</t>
  </si>
  <si>
    <t>Пенсионное обеспечение</t>
  </si>
  <si>
    <t>Доплаты к пенсиям муниципальным служащим города Москвы</t>
  </si>
  <si>
    <t>540</t>
  </si>
  <si>
    <t>Иные межбюджетные трансферты</t>
  </si>
  <si>
    <t>Другие вопрсы в области социальной политики</t>
  </si>
  <si>
    <t>Общий объем доходов на 2016 год и плановый период 2017 и 2018 годов</t>
  </si>
  <si>
    <t>НАЛОГОВЫЕ И НЕНАЛОГОВЫЕ ДОХОДЫ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</si>
  <si>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</si>
  <si>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Общий объем расходов на 2016 год и плановый период 2017 и 2018 годов</t>
  </si>
  <si>
    <t>Ведомственная стуктура расходов на 2016 год и плановый период 2017 и 2018 годов</t>
  </si>
  <si>
    <t>31А0100100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</si>
  <si>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</si>
  <si>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</si>
  <si>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129</t>
  </si>
  <si>
    <t>Иные выплаты работникам государственных (муниципальных) органов</t>
  </si>
  <si>
    <t>Прочая закупка товаров, работ и услуг для государственных (муниципальных) нужд</t>
  </si>
  <si>
    <t>35Г0101100</t>
  </si>
  <si>
    <t>31А0100200</t>
  </si>
  <si>
    <t>Функционирование Правительства РФ, высших исполнительных органов государственной власти субъектов РФ, местных администрвций</t>
  </si>
  <si>
    <t>Обеспечение деятельности администрации/аппарата Совета депутатов внутригородского муниципального образования в части содержания муниципальных служащих для решения вопросов местного значения</t>
  </si>
  <si>
    <t>31Б0100500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</si>
  <si>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</si>
  <si>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35А0100100</t>
  </si>
  <si>
    <t>32А0100000</t>
  </si>
  <si>
    <t>Другие общегосударственные вопросы</t>
  </si>
  <si>
    <t>31Б0109900</t>
  </si>
  <si>
    <t>35П0101500</t>
  </si>
  <si>
    <t>35П0101800</t>
  </si>
  <si>
    <t>Прочие расходы в сфере здравоохранения</t>
  </si>
  <si>
    <t>35Е0101400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</si>
  <si>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</si>
  <si>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культуры, кинематографии</t>
  </si>
  <si>
    <t>35Е0100500</t>
  </si>
  <si>
    <t>35Е0100300</t>
  </si>
  <si>
    <t>Уплата иных платежей</t>
  </si>
  <si>
    <t>Информирование жителей района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</si>
  <si>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227' и 228 Налогового кодекса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</si>
  <si>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Федерации)</t>
  </si>
  <si>
    <t>Прочие межбюджетные трансферты, передаваемые</t>
  </si>
  <si>
    <t>бюджетам внутригородских муниципальных образований</t>
  </si>
  <si>
    <t>Иной межбюджетный трансферт бюджетам внутригородских муниципальных организаций</t>
  </si>
  <si>
    <t>33А0400100</t>
  </si>
  <si>
    <t>880</t>
  </si>
  <si>
    <t>Специальные расходы</t>
  </si>
  <si>
    <t>утверждено</t>
  </si>
  <si>
    <t>исполнено</t>
  </si>
  <si>
    <t>Совета депутатов муниципального округа</t>
  </si>
  <si>
    <t>Ясенево</t>
  </si>
  <si>
    <t>Источники финансирования дефицитов бюджетов</t>
  </si>
  <si>
    <t>тыс.руб.</t>
  </si>
  <si>
    <t xml:space="preserve">Код источника финансирования дефицита бюджета </t>
  </si>
  <si>
    <t>Наименование показателя</t>
  </si>
  <si>
    <t>Утвержденные бюджетные назначения</t>
  </si>
  <si>
    <t>Исполнено</t>
  </si>
  <si>
    <t>900 90000000000000 000</t>
  </si>
  <si>
    <t>Источники финансирования дефицита бюджетов - всего</t>
  </si>
  <si>
    <t>900 01050000000000 000</t>
  </si>
  <si>
    <t>Изменение остатков средств</t>
  </si>
  <si>
    <t>900 01050201030000 510</t>
  </si>
  <si>
    <t>Увеличение остатков средств</t>
  </si>
  <si>
    <t>900 01050201030000 610</t>
  </si>
  <si>
    <t>Уменьшение остатков средств</t>
  </si>
  <si>
    <t xml:space="preserve">исполнено </t>
  </si>
  <si>
    <t>17</t>
  </si>
  <si>
    <t>01030</t>
  </si>
  <si>
    <t>180</t>
  </si>
  <si>
    <t>Невыясненные поступления, зачисляемые в бюджеты внутригородских муниципальных образований городов федерального значения Москвы и Санкт-Петербурга</t>
  </si>
  <si>
    <t>31Б0100400</t>
  </si>
  <si>
    <t>03000</t>
  </si>
  <si>
    <t>Возврат остатков субсидий, субвенций и иных межбюджетных трансфертов, имеющих целевое назначение, прошлых лет из бюджетов внутригородских муниципальных образований городов федерального значения Москвы и Санкт-Петербурга</t>
  </si>
  <si>
    <t>9 месяцев 2016</t>
  </si>
  <si>
    <t>Прочие рассходы в сфере здравоохранения</t>
  </si>
  <si>
    <t>Код подвида дохода</t>
  </si>
  <si>
    <t>решению</t>
  </si>
  <si>
    <t>е 1 к решению</t>
  </si>
  <si>
    <t>Приложение 3 к решению</t>
  </si>
  <si>
    <t xml:space="preserve">Приложение 4 к решению                                                                                                                                                                                                             </t>
  </si>
  <si>
    <t xml:space="preserve">Приложение 2 к решению  </t>
  </si>
  <si>
    <t>Приложение 1 к</t>
  </si>
  <si>
    <t>от 18.10.2016 г.   № 13/4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</si>
</sst>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5">
    <xf numFmtId="0" fontId="0" fillId="0" borderId="0" xfId="0"/>
    <xf numFmtId="0" fontId="0" fillId="0" borderId="17" xfId="0" applyBorder="1"/>
    <xf numFmtId="164" fontId="0" fillId="0" borderId="0" xfId="0" applyNumberFormat="1"/>
    <xf numFmtId="0" fontId="0" fillId="0" borderId="0" xfId="0" applyBorder="1"/>
    <xf numFmtId="49" fontId="2" fillId="0" borderId="1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2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6" fillId="0" borderId="31" xfId="0" applyFont="1" applyBorder="1" applyAlignment="1">
      <alignment horizontal="left" wrapText="1"/>
    </xf>
    <xf numFmtId="0" fontId="7" fillId="0" borderId="31" xfId="0" applyFont="1" applyBorder="1" applyAlignment="1">
      <alignment horizontal="left" wrapText="1"/>
    </xf>
    <xf numFmtId="49" fontId="7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wrapText="1"/>
    </xf>
    <xf numFmtId="49" fontId="6" fillId="0" borderId="36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49" fontId="7" fillId="0" borderId="30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49" fontId="7" fillId="0" borderId="28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left" wrapText="1"/>
    </xf>
    <xf numFmtId="49" fontId="7" fillId="0" borderId="1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49" fontId="8" fillId="0" borderId="32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wrapText="1"/>
    </xf>
    <xf numFmtId="49" fontId="7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4" fontId="8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26" xfId="0" applyNumberFormat="1" applyFont="1" applyBorder="1" applyAlignment="1">
      <alignment horizontal="center"/>
    </xf>
    <xf numFmtId="4" fontId="2" fillId="0" borderId="39" xfId="0" applyNumberFormat="1" applyFont="1" applyBorder="1" applyAlignment="1">
      <alignment horizontal="center"/>
    </xf>
    <xf numFmtId="0" fontId="2" fillId="0" borderId="31" xfId="0" applyFont="1" applyBorder="1" applyAlignment="1">
      <alignment horizontal="left" wrapText="1"/>
    </xf>
    <xf numFmtId="49" fontId="2" fillId="0" borderId="31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49" fontId="6" fillId="0" borderId="38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wrapText="1"/>
    </xf>
    <xf numFmtId="0" fontId="6" fillId="0" borderId="45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center" wrapText="1"/>
    </xf>
    <xf numFmtId="49" fontId="7" fillId="0" borderId="45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49" fontId="6" fillId="0" borderId="35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left" wrapText="1"/>
    </xf>
    <xf numFmtId="4" fontId="8" fillId="0" borderId="36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center" vertical="center"/>
    </xf>
    <xf numFmtId="0" fontId="7" fillId="0" borderId="32" xfId="0" applyFont="1" applyBorder="1" applyAlignment="1">
      <alignment horizontal="left" wrapText="1"/>
    </xf>
    <xf numFmtId="49" fontId="7" fillId="0" borderId="32" xfId="0" applyNumberFormat="1" applyFont="1" applyBorder="1" applyAlignment="1">
      <alignment horizontal="center" vertical="center"/>
    </xf>
    <xf numFmtId="4" fontId="9" fillId="0" borderId="32" xfId="0" applyNumberFormat="1" applyFont="1" applyBorder="1" applyAlignment="1">
      <alignment horizontal="center" vertical="center"/>
    </xf>
    <xf numFmtId="0" fontId="0" fillId="0" borderId="43" xfId="0" applyBorder="1"/>
    <xf numFmtId="0" fontId="0" fillId="0" borderId="36" xfId="0" applyBorder="1"/>
    <xf numFmtId="49" fontId="10" fillId="0" borderId="36" xfId="0" applyNumberFormat="1" applyFont="1" applyBorder="1" applyAlignment="1">
      <alignment horizontal="center" vertical="center"/>
    </xf>
    <xf numFmtId="4" fontId="0" fillId="0" borderId="0" xfId="0" applyNumberFormat="1"/>
    <xf numFmtId="49" fontId="7" fillId="0" borderId="47" xfId="0" applyNumberFormat="1" applyFont="1" applyBorder="1" applyAlignment="1">
      <alignment horizontal="center"/>
    </xf>
    <xf numFmtId="49" fontId="7" fillId="0" borderId="47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0" fontId="0" fillId="0" borderId="31" xfId="0" applyBorder="1"/>
    <xf numFmtId="49" fontId="6" fillId="0" borderId="3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wrapText="1"/>
    </xf>
    <xf numFmtId="49" fontId="6" fillId="0" borderId="47" xfId="0" applyNumberFormat="1" applyFont="1" applyBorder="1" applyAlignment="1">
      <alignment horizontal="center" vertical="center"/>
    </xf>
    <xf numFmtId="0" fontId="0" fillId="0" borderId="50" xfId="0" applyBorder="1"/>
    <xf numFmtId="0" fontId="0" fillId="0" borderId="38" xfId="0" applyBorder="1"/>
    <xf numFmtId="0" fontId="7" fillId="0" borderId="34" xfId="0" applyFont="1" applyBorder="1" applyAlignment="1">
      <alignment horizontal="left" wrapText="1"/>
    </xf>
    <xf numFmtId="0" fontId="1" fillId="0" borderId="38" xfId="0" applyFont="1" applyBorder="1" applyAlignment="1">
      <alignment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" fontId="9" fillId="0" borderId="47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/>
    </xf>
    <xf numFmtId="4" fontId="6" fillId="0" borderId="32" xfId="0" applyNumberFormat="1" applyFont="1" applyBorder="1" applyAlignment="1">
      <alignment horizontal="center" vertical="center"/>
    </xf>
    <xf numFmtId="4" fontId="6" fillId="0" borderId="36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49" fontId="7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4" fontId="8" fillId="0" borderId="0" xfId="0" applyNumberFormat="1" applyFont="1" applyFill="1" applyBorder="1" applyAlignment="1">
      <alignment horizontal="right" vertical="center"/>
    </xf>
    <xf numFmtId="49" fontId="1" fillId="0" borderId="49" xfId="0" applyNumberFormat="1" applyFont="1" applyBorder="1" applyAlignment="1">
      <alignment horizontal="center"/>
    </xf>
    <xf numFmtId="49" fontId="1" fillId="0" borderId="53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49" fontId="0" fillId="0" borderId="25" xfId="0" applyNumberFormat="1" applyFont="1" applyBorder="1" applyAlignment="1">
      <alignment horizontal="center"/>
    </xf>
    <xf numFmtId="49" fontId="1" fillId="0" borderId="51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51" xfId="0" applyNumberFormat="1" applyFont="1" applyFill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52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49" fontId="3" fillId="0" borderId="23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/>
    </xf>
    <xf numFmtId="4" fontId="13" fillId="0" borderId="30" xfId="0" applyNumberFormat="1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4" fontId="13" fillId="0" borderId="36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4" fontId="11" fillId="0" borderId="31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11" fillId="0" borderId="30" xfId="0" applyNumberFormat="1" applyFont="1" applyBorder="1" applyAlignment="1">
      <alignment horizontal="center" vertical="center"/>
    </xf>
    <xf numFmtId="2" fontId="8" fillId="0" borderId="31" xfId="0" applyNumberFormat="1" applyFont="1" applyBorder="1" applyAlignment="1">
      <alignment horizontal="center" vertical="center"/>
    </xf>
    <xf numFmtId="2" fontId="8" fillId="0" borderId="32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6" fillId="0" borderId="31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6" fillId="0" borderId="38" xfId="0" applyNumberFormat="1" applyFont="1" applyBorder="1" applyAlignment="1">
      <alignment horizontal="center" vertical="center"/>
    </xf>
    <xf numFmtId="4" fontId="9" fillId="0" borderId="38" xfId="0" applyNumberFormat="1" applyFont="1" applyBorder="1" applyAlignment="1">
      <alignment horizontal="center" vertical="center"/>
    </xf>
    <xf numFmtId="4" fontId="8" fillId="0" borderId="38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>
      <alignment horizontal="center" vertical="center"/>
    </xf>
    <xf numFmtId="4" fontId="6" fillId="0" borderId="47" xfId="0" applyNumberFormat="1" applyFont="1" applyBorder="1" applyAlignment="1">
      <alignment horizontal="center" vertical="center"/>
    </xf>
    <xf numFmtId="4" fontId="1" fillId="0" borderId="47" xfId="0" applyNumberFormat="1" applyFont="1" applyBorder="1" applyAlignment="1">
      <alignment horizontal="center" vertical="center"/>
    </xf>
    <xf numFmtId="4" fontId="7" fillId="2" borderId="30" xfId="0" applyNumberFormat="1" applyFont="1" applyFill="1" applyBorder="1" applyAlignment="1">
      <alignment horizontal="center" vertical="center"/>
    </xf>
    <xf numFmtId="4" fontId="2" fillId="0" borderId="31" xfId="0" applyNumberFormat="1" applyFont="1" applyBorder="1" applyAlignment="1">
      <alignment horizontal="center"/>
    </xf>
    <xf numFmtId="4" fontId="7" fillId="2" borderId="31" xfId="0" applyNumberFormat="1" applyFont="1" applyFill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/>
    </xf>
    <xf numFmtId="4" fontId="6" fillId="0" borderId="33" xfId="0" applyNumberFormat="1" applyFont="1" applyBorder="1" applyAlignment="1">
      <alignment horizontal="center"/>
    </xf>
    <xf numFmtId="4" fontId="11" fillId="0" borderId="34" xfId="0" applyNumberFormat="1" applyFont="1" applyBorder="1" applyAlignment="1">
      <alignment horizontal="center" vertical="center"/>
    </xf>
    <xf numFmtId="4" fontId="13" fillId="0" borderId="32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 vertical="center"/>
    </xf>
    <xf numFmtId="4" fontId="6" fillId="2" borderId="31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/>
    <xf numFmtId="0" fontId="6" fillId="0" borderId="0" xfId="0" applyFont="1" applyAlignment="1"/>
    <xf numFmtId="0" fontId="6" fillId="0" borderId="10" xfId="0" applyFont="1" applyBorder="1" applyAlignment="1">
      <alignment horizontal="left" wrapText="1"/>
    </xf>
    <xf numFmtId="4" fontId="8" fillId="0" borderId="10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wrapText="1"/>
    </xf>
    <xf numFmtId="4" fontId="7" fillId="0" borderId="38" xfId="0" applyNumberFormat="1" applyFont="1" applyBorder="1" applyAlignment="1">
      <alignment horizontal="center" vertical="center"/>
    </xf>
    <xf numFmtId="4" fontId="11" fillId="0" borderId="38" xfId="0" applyNumberFormat="1" applyFont="1" applyBorder="1" applyAlignment="1">
      <alignment horizontal="center" vertical="center"/>
    </xf>
    <xf numFmtId="49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/>
    </xf>
    <xf numFmtId="4" fontId="3" fillId="0" borderId="23" xfId="0" applyNumberFormat="1" applyFont="1" applyBorder="1" applyAlignment="1">
      <alignment vertical="center"/>
    </xf>
    <xf numFmtId="4" fontId="3" fillId="0" borderId="42" xfId="0" applyNumberFormat="1" applyFont="1" applyBorder="1" applyAlignment="1">
      <alignment vertical="center"/>
    </xf>
    <xf numFmtId="4" fontId="1" fillId="0" borderId="24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 wrapText="1"/>
    </xf>
    <xf numFmtId="4" fontId="3" fillId="0" borderId="5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8" fillId="2" borderId="30" xfId="0" applyNumberFormat="1" applyFont="1" applyFill="1" applyBorder="1" applyAlignment="1">
      <alignment horizontal="center" vertical="center"/>
    </xf>
    <xf numFmtId="4" fontId="9" fillId="0" borderId="47" xfId="0" applyNumberFormat="1" applyFont="1" applyBorder="1" applyAlignment="1">
      <alignment vertical="center"/>
    </xf>
    <xf numFmtId="4" fontId="9" fillId="0" borderId="34" xfId="0" applyNumberFormat="1" applyFont="1" applyBorder="1" applyAlignment="1">
      <alignment vertical="center"/>
    </xf>
    <xf numFmtId="0" fontId="0" fillId="0" borderId="17" xfId="0" applyNumberFormat="1" applyFont="1" applyBorder="1"/>
    <xf numFmtId="0" fontId="0" fillId="0" borderId="18" xfId="0" applyFont="1" applyBorder="1"/>
    <xf numFmtId="0" fontId="1" fillId="0" borderId="18" xfId="0" applyFont="1" applyBorder="1" applyAlignment="1">
      <alignment horizontal="center"/>
    </xf>
    <xf numFmtId="0" fontId="0" fillId="0" borderId="52" xfId="0" applyFont="1" applyBorder="1"/>
    <xf numFmtId="4" fontId="1" fillId="0" borderId="19" xfId="0" applyNumberFormat="1" applyFont="1" applyBorder="1" applyAlignment="1">
      <alignment vertical="center"/>
    </xf>
    <xf numFmtId="0" fontId="1" fillId="0" borderId="40" xfId="0" applyFont="1" applyBorder="1"/>
    <xf numFmtId="0" fontId="1" fillId="0" borderId="40" xfId="0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/>
    </xf>
    <xf numFmtId="4" fontId="11" fillId="0" borderId="28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center" wrapText="1"/>
    </xf>
    <xf numFmtId="49" fontId="3" fillId="0" borderId="2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42" xfId="0" applyNumberFormat="1" applyFont="1" applyBorder="1" applyAlignment="1">
      <alignment horizontal="center" vertical="center"/>
    </xf>
    <xf numFmtId="4" fontId="3" fillId="0" borderId="52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46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0" borderId="59" xfId="0" applyNumberFormat="1" applyFont="1" applyBorder="1" applyAlignment="1">
      <alignment horizontal="center" vertical="center"/>
    </xf>
    <xf numFmtId="0" fontId="6" fillId="0" borderId="59" xfId="0" applyFont="1" applyBorder="1" applyAlignment="1">
      <alignment horizontal="left" vertical="center" wrapText="1"/>
    </xf>
    <xf numFmtId="4" fontId="6" fillId="0" borderId="59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/>
    </xf>
    <xf numFmtId="49" fontId="6" fillId="0" borderId="59" xfId="0" applyNumberFormat="1" applyFont="1" applyBorder="1" applyAlignment="1">
      <alignment horizontal="center"/>
    </xf>
    <xf numFmtId="0" fontId="6" fillId="0" borderId="59" xfId="0" applyFont="1" applyBorder="1" applyAlignment="1">
      <alignment horizontal="left"/>
    </xf>
    <xf numFmtId="4" fontId="6" fillId="0" borderId="59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40" xfId="0" applyNumberFormat="1" applyFont="1" applyBorder="1" applyAlignment="1">
      <alignment horizontal="center"/>
    </xf>
    <xf numFmtId="0" fontId="6" fillId="0" borderId="40" xfId="0" applyFont="1" applyBorder="1" applyAlignment="1">
      <alignment horizontal="left"/>
    </xf>
    <xf numFmtId="4" fontId="6" fillId="0" borderId="40" xfId="0" applyNumberFormat="1" applyFont="1" applyBorder="1" applyAlignment="1">
      <alignment horizontal="center"/>
    </xf>
    <xf numFmtId="4" fontId="6" fillId="0" borderId="61" xfId="0" applyNumberFormat="1" applyFont="1" applyBorder="1" applyAlignment="1">
      <alignment horizontal="center"/>
    </xf>
    <xf numFmtId="0" fontId="7" fillId="0" borderId="30" xfId="0" applyFont="1" applyBorder="1" applyAlignment="1">
      <alignment horizontal="left"/>
    </xf>
    <xf numFmtId="0" fontId="7" fillId="0" borderId="47" xfId="0" applyFont="1" applyBorder="1" applyAlignment="1">
      <alignment horizontal="left"/>
    </xf>
    <xf numFmtId="4" fontId="7" fillId="0" borderId="47" xfId="0" applyNumberFormat="1" applyFont="1" applyBorder="1" applyAlignment="1">
      <alignment horizontal="center"/>
    </xf>
    <xf numFmtId="4" fontId="14" fillId="0" borderId="31" xfId="0" applyNumberFormat="1" applyFont="1" applyBorder="1"/>
    <xf numFmtId="0" fontId="7" fillId="0" borderId="47" xfId="0" applyFont="1" applyBorder="1" applyAlignment="1">
      <alignment horizontal="left" wrapText="1"/>
    </xf>
    <xf numFmtId="4" fontId="7" fillId="0" borderId="4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Normal="100" workbookViewId="0">
      <selection activeCell="M7" sqref="M7"/>
    </sheetView>
  </sheetViews>
  <sheetFormatPr defaultRowHeight="15" x14ac:dyDescent="0.25"/>
  <cols>
    <col min="1" max="1" width="4.140625" customWidth="1"/>
    <col min="2" max="2" width="5.5703125" customWidth="1"/>
    <col min="3" max="3" width="8.28515625" customWidth="1"/>
    <col min="4" max="4" width="6.140625" customWidth="1"/>
    <col min="5" max="5" width="9.7109375" customWidth="1"/>
    <col min="6" max="6" width="6.7109375" customWidth="1"/>
    <col min="7" max="7" width="51.42578125" customWidth="1"/>
    <col min="8" max="8" width="10.5703125" customWidth="1"/>
    <col min="9" max="9" width="9.85546875" customWidth="1"/>
    <col min="10" max="10" width="10.7109375" customWidth="1"/>
    <col min="11" max="11" width="11.85546875" customWidth="1"/>
  </cols>
  <sheetData>
    <row r="1" spans="1:12" x14ac:dyDescent="0.25">
      <c r="A1" s="51"/>
      <c r="B1" s="51"/>
      <c r="C1" s="51"/>
      <c r="D1" s="51"/>
      <c r="E1" s="51"/>
      <c r="F1" s="51"/>
      <c r="G1" s="47"/>
      <c r="H1" s="126" t="s">
        <v>155</v>
      </c>
      <c r="I1" s="48" t="s">
        <v>151</v>
      </c>
      <c r="J1" s="48"/>
      <c r="K1" s="47"/>
    </row>
    <row r="2" spans="1:12" x14ac:dyDescent="0.25">
      <c r="A2" s="51"/>
      <c r="B2" s="51"/>
      <c r="C2" s="51"/>
      <c r="D2" s="51"/>
      <c r="E2" s="51"/>
      <c r="F2" s="51"/>
      <c r="G2" s="47"/>
      <c r="H2" s="172" t="s">
        <v>123</v>
      </c>
      <c r="I2" s="48"/>
      <c r="J2" s="48"/>
      <c r="K2" s="47"/>
    </row>
    <row r="3" spans="1:12" ht="14.25" customHeight="1" x14ac:dyDescent="0.25">
      <c r="A3" s="51"/>
      <c r="B3" s="51"/>
      <c r="C3" s="51"/>
      <c r="D3" s="51"/>
      <c r="E3" s="51"/>
      <c r="F3" s="51"/>
      <c r="G3" s="47"/>
      <c r="H3" s="173" t="s">
        <v>124</v>
      </c>
      <c r="I3" s="47"/>
      <c r="J3" s="47"/>
      <c r="K3" s="47"/>
      <c r="L3" s="47"/>
    </row>
    <row r="4" spans="1:12" ht="17.45" customHeight="1" x14ac:dyDescent="0.25">
      <c r="A4" s="51"/>
      <c r="B4" s="51"/>
      <c r="C4" s="51"/>
      <c r="D4" s="51"/>
      <c r="E4" s="51"/>
      <c r="F4" s="51"/>
      <c r="G4" s="50"/>
      <c r="H4" s="174" t="s">
        <v>156</v>
      </c>
      <c r="I4" s="50"/>
      <c r="J4" s="50"/>
      <c r="K4" s="50"/>
    </row>
    <row r="5" spans="1:12" ht="15.75" x14ac:dyDescent="0.25">
      <c r="A5" s="238" t="s">
        <v>82</v>
      </c>
      <c r="B5" s="238"/>
      <c r="C5" s="238"/>
      <c r="D5" s="238"/>
      <c r="E5" s="238"/>
      <c r="F5" s="238"/>
      <c r="G5" s="238"/>
      <c r="H5" s="238"/>
    </row>
    <row r="6" spans="1:12" ht="8.25" customHeight="1" x14ac:dyDescent="0.3">
      <c r="A6" s="239"/>
      <c r="B6" s="239"/>
      <c r="C6" s="51"/>
      <c r="D6" s="51"/>
      <c r="E6" s="51"/>
      <c r="F6" s="51"/>
      <c r="G6" s="51"/>
      <c r="J6" s="51"/>
    </row>
    <row r="7" spans="1:12" ht="14.45" customHeight="1" x14ac:dyDescent="0.25">
      <c r="A7" s="240" t="s">
        <v>0</v>
      </c>
      <c r="B7" s="235" t="s">
        <v>1</v>
      </c>
      <c r="C7" s="235" t="s">
        <v>2</v>
      </c>
      <c r="D7" s="235" t="s">
        <v>3</v>
      </c>
      <c r="E7" s="235" t="s">
        <v>149</v>
      </c>
      <c r="F7" s="259" t="s">
        <v>4</v>
      </c>
      <c r="G7" s="227" t="s">
        <v>5</v>
      </c>
      <c r="H7" s="229" t="s">
        <v>54</v>
      </c>
      <c r="I7" s="230"/>
      <c r="J7" s="230"/>
      <c r="K7" s="231"/>
    </row>
    <row r="8" spans="1:12" ht="31.5" customHeight="1" x14ac:dyDescent="0.25">
      <c r="A8" s="241"/>
      <c r="B8" s="236"/>
      <c r="C8" s="236"/>
      <c r="D8" s="236"/>
      <c r="E8" s="236"/>
      <c r="F8" s="260"/>
      <c r="G8" s="228"/>
      <c r="H8" s="232" t="s">
        <v>121</v>
      </c>
      <c r="I8" s="233"/>
      <c r="J8" s="233"/>
      <c r="K8" s="186" t="s">
        <v>139</v>
      </c>
    </row>
    <row r="9" spans="1:12" ht="31.5" customHeight="1" x14ac:dyDescent="0.25">
      <c r="A9" s="242"/>
      <c r="B9" s="237"/>
      <c r="C9" s="237"/>
      <c r="D9" s="237"/>
      <c r="E9" s="237"/>
      <c r="F9" s="261"/>
      <c r="G9" s="216"/>
      <c r="H9" s="187">
        <v>2016</v>
      </c>
      <c r="I9" s="187">
        <v>2017</v>
      </c>
      <c r="J9" s="188">
        <v>2018</v>
      </c>
      <c r="K9" s="189" t="s">
        <v>147</v>
      </c>
    </row>
    <row r="10" spans="1:12" x14ac:dyDescent="0.25">
      <c r="A10" s="4">
        <v>1</v>
      </c>
      <c r="B10" s="5" t="s">
        <v>6</v>
      </c>
      <c r="C10" s="8" t="s">
        <v>7</v>
      </c>
      <c r="D10" s="5" t="s">
        <v>6</v>
      </c>
      <c r="E10" s="5" t="s">
        <v>8</v>
      </c>
      <c r="F10" s="5" t="s">
        <v>9</v>
      </c>
      <c r="G10" s="8" t="s">
        <v>83</v>
      </c>
      <c r="H10" s="52">
        <f>H11</f>
        <v>23547.1</v>
      </c>
      <c r="I10" s="82">
        <f>I11</f>
        <v>26462.400000000001</v>
      </c>
      <c r="J10" s="190">
        <f>J11</f>
        <v>19709.599999999999</v>
      </c>
      <c r="K10" s="52">
        <f>K11</f>
        <v>16389.700000000004</v>
      </c>
      <c r="L10" s="1"/>
    </row>
    <row r="11" spans="1:12" x14ac:dyDescent="0.25">
      <c r="A11" s="6" t="s">
        <v>10</v>
      </c>
      <c r="B11" s="7" t="s">
        <v>11</v>
      </c>
      <c r="C11" s="9" t="s">
        <v>12</v>
      </c>
      <c r="D11" s="7" t="s">
        <v>11</v>
      </c>
      <c r="E11" s="7" t="s">
        <v>8</v>
      </c>
      <c r="F11" s="7" t="s">
        <v>13</v>
      </c>
      <c r="G11" s="9" t="s">
        <v>14</v>
      </c>
      <c r="H11" s="53">
        <f>H12+H15+H23+H26</f>
        <v>23547.1</v>
      </c>
      <c r="I11" s="54">
        <f>I12+I15+I23</f>
        <v>26462.400000000001</v>
      </c>
      <c r="J11" s="54">
        <f>J12+J15+J23</f>
        <v>19709.599999999999</v>
      </c>
      <c r="K11" s="53">
        <f>K12+K15+K23+K26+K24+K28</f>
        <v>16389.700000000004</v>
      </c>
      <c r="L11" s="1"/>
    </row>
    <row r="12" spans="1:12" x14ac:dyDescent="0.25">
      <c r="A12" s="266" t="s">
        <v>10</v>
      </c>
      <c r="B12" s="224" t="s">
        <v>11</v>
      </c>
      <c r="C12" s="224" t="s">
        <v>57</v>
      </c>
      <c r="D12" s="224" t="s">
        <v>11</v>
      </c>
      <c r="E12" s="224" t="s">
        <v>8</v>
      </c>
      <c r="F12" s="224" t="s">
        <v>13</v>
      </c>
      <c r="G12" s="247" t="s">
        <v>113</v>
      </c>
      <c r="H12" s="251">
        <v>17647.099999999999</v>
      </c>
      <c r="I12" s="251">
        <v>24402.400000000001</v>
      </c>
      <c r="J12" s="255">
        <v>17649.599999999999</v>
      </c>
      <c r="K12" s="243">
        <v>12214.7</v>
      </c>
    </row>
    <row r="13" spans="1:12" x14ac:dyDescent="0.25">
      <c r="A13" s="267"/>
      <c r="B13" s="225"/>
      <c r="C13" s="225"/>
      <c r="D13" s="225"/>
      <c r="E13" s="225"/>
      <c r="F13" s="225"/>
      <c r="G13" s="248"/>
      <c r="H13" s="252"/>
      <c r="I13" s="252"/>
      <c r="J13" s="256"/>
      <c r="K13" s="244"/>
    </row>
    <row r="14" spans="1:12" ht="42.6" customHeight="1" x14ac:dyDescent="0.25">
      <c r="A14" s="268"/>
      <c r="B14" s="226"/>
      <c r="C14" s="226"/>
      <c r="D14" s="226"/>
      <c r="E14" s="226"/>
      <c r="F14" s="226"/>
      <c r="G14" s="249"/>
      <c r="H14" s="254"/>
      <c r="I14" s="254"/>
      <c r="J14" s="257"/>
      <c r="K14" s="245"/>
    </row>
    <row r="15" spans="1:12" x14ac:dyDescent="0.25">
      <c r="A15" s="263" t="s">
        <v>10</v>
      </c>
      <c r="B15" s="224" t="s">
        <v>11</v>
      </c>
      <c r="C15" s="224" t="s">
        <v>58</v>
      </c>
      <c r="D15" s="224" t="s">
        <v>11</v>
      </c>
      <c r="E15" s="224" t="s">
        <v>8</v>
      </c>
      <c r="F15" s="224" t="s">
        <v>13</v>
      </c>
      <c r="G15" s="247" t="s">
        <v>84</v>
      </c>
      <c r="H15" s="251">
        <v>260</v>
      </c>
      <c r="I15" s="251">
        <v>260</v>
      </c>
      <c r="J15" s="255">
        <v>260</v>
      </c>
      <c r="K15" s="243">
        <v>121</v>
      </c>
    </row>
    <row r="16" spans="1:12" x14ac:dyDescent="0.25">
      <c r="A16" s="264"/>
      <c r="B16" s="225"/>
      <c r="C16" s="225"/>
      <c r="D16" s="225"/>
      <c r="E16" s="225"/>
      <c r="F16" s="225"/>
      <c r="G16" s="248"/>
      <c r="H16" s="252"/>
      <c r="I16" s="252"/>
      <c r="J16" s="256"/>
      <c r="K16" s="244"/>
    </row>
    <row r="17" spans="1:11" ht="90" customHeight="1" x14ac:dyDescent="0.25">
      <c r="A17" s="265"/>
      <c r="B17" s="262"/>
      <c r="C17" s="262"/>
      <c r="D17" s="262"/>
      <c r="E17" s="262"/>
      <c r="F17" s="262"/>
      <c r="G17" s="250"/>
      <c r="H17" s="253"/>
      <c r="I17" s="253"/>
      <c r="J17" s="258"/>
      <c r="K17" s="246"/>
    </row>
    <row r="18" spans="1:11" ht="96.6" customHeight="1" x14ac:dyDescent="0.3">
      <c r="A18" s="213"/>
      <c r="B18" s="213"/>
      <c r="C18" s="213"/>
      <c r="D18" s="213"/>
      <c r="E18" s="213"/>
      <c r="F18" s="213"/>
      <c r="G18" s="214"/>
      <c r="H18" s="215"/>
      <c r="I18" s="215"/>
      <c r="J18" s="215"/>
      <c r="K18" s="178"/>
    </row>
    <row r="19" spans="1:11" ht="27.6" customHeight="1" x14ac:dyDescent="0.25">
      <c r="A19" s="213"/>
      <c r="B19" s="213"/>
      <c r="C19" s="213"/>
      <c r="D19" s="213"/>
      <c r="E19" s="213"/>
      <c r="F19" s="213"/>
      <c r="G19" s="214"/>
      <c r="H19" s="215"/>
      <c r="I19" s="215"/>
      <c r="J19" s="215"/>
      <c r="K19" s="178"/>
    </row>
    <row r="20" spans="1:11" ht="26.45" customHeight="1" x14ac:dyDescent="0.25">
      <c r="A20" s="240" t="s">
        <v>0</v>
      </c>
      <c r="B20" s="235" t="s">
        <v>1</v>
      </c>
      <c r="C20" s="235" t="s">
        <v>2</v>
      </c>
      <c r="D20" s="235" t="s">
        <v>3</v>
      </c>
      <c r="E20" s="235" t="s">
        <v>149</v>
      </c>
      <c r="F20" s="259" t="s">
        <v>4</v>
      </c>
      <c r="G20" s="227" t="s">
        <v>5</v>
      </c>
      <c r="H20" s="229" t="s">
        <v>54</v>
      </c>
      <c r="I20" s="230"/>
      <c r="J20" s="230"/>
      <c r="K20" s="231"/>
    </row>
    <row r="21" spans="1:11" ht="30" customHeight="1" x14ac:dyDescent="0.25">
      <c r="A21" s="241"/>
      <c r="B21" s="236"/>
      <c r="C21" s="236"/>
      <c r="D21" s="236"/>
      <c r="E21" s="236"/>
      <c r="F21" s="260"/>
      <c r="G21" s="228"/>
      <c r="H21" s="232" t="s">
        <v>121</v>
      </c>
      <c r="I21" s="233"/>
      <c r="J21" s="234"/>
      <c r="K21" s="186" t="s">
        <v>139</v>
      </c>
    </row>
    <row r="22" spans="1:11" ht="24.6" customHeight="1" x14ac:dyDescent="0.25">
      <c r="A22" s="242"/>
      <c r="B22" s="237"/>
      <c r="C22" s="237"/>
      <c r="D22" s="237"/>
      <c r="E22" s="237"/>
      <c r="F22" s="261"/>
      <c r="G22" s="216"/>
      <c r="H22" s="187">
        <v>2016</v>
      </c>
      <c r="I22" s="187">
        <v>2017</v>
      </c>
      <c r="J22" s="188">
        <v>2018</v>
      </c>
      <c r="K22" s="189" t="s">
        <v>147</v>
      </c>
    </row>
    <row r="23" spans="1:11" ht="60" x14ac:dyDescent="0.25">
      <c r="A23" s="128" t="s">
        <v>10</v>
      </c>
      <c r="B23" s="127" t="s">
        <v>11</v>
      </c>
      <c r="C23" s="127" t="s">
        <v>59</v>
      </c>
      <c r="D23" s="127" t="s">
        <v>11</v>
      </c>
      <c r="E23" s="127" t="s">
        <v>8</v>
      </c>
      <c r="F23" s="194" t="s">
        <v>13</v>
      </c>
      <c r="G23" s="193" t="s">
        <v>114</v>
      </c>
      <c r="H23" s="195">
        <v>1800</v>
      </c>
      <c r="I23" s="195">
        <v>1800</v>
      </c>
      <c r="J23" s="196">
        <v>1800</v>
      </c>
      <c r="K23" s="197">
        <v>1193.5999999999999</v>
      </c>
    </row>
    <row r="24" spans="1:11" ht="51" customHeight="1" x14ac:dyDescent="0.25">
      <c r="A24" s="129" t="s">
        <v>10</v>
      </c>
      <c r="B24" s="198" t="s">
        <v>140</v>
      </c>
      <c r="C24" s="198" t="s">
        <v>141</v>
      </c>
      <c r="D24" s="198" t="s">
        <v>16</v>
      </c>
      <c r="E24" s="198" t="s">
        <v>8</v>
      </c>
      <c r="F24" s="198" t="s">
        <v>142</v>
      </c>
      <c r="G24" s="199" t="s">
        <v>143</v>
      </c>
      <c r="H24" s="200"/>
      <c r="I24" s="200"/>
      <c r="J24" s="201"/>
      <c r="K24" s="202">
        <v>-18</v>
      </c>
    </row>
    <row r="25" spans="1:11" x14ac:dyDescent="0.25">
      <c r="A25" s="112"/>
      <c r="B25" s="113"/>
      <c r="C25" s="114"/>
      <c r="D25" s="114"/>
      <c r="E25" s="114"/>
      <c r="F25" s="114"/>
      <c r="G25" s="114" t="s">
        <v>115</v>
      </c>
      <c r="H25" s="115"/>
      <c r="I25" s="115"/>
      <c r="J25" s="116"/>
      <c r="K25" s="191"/>
    </row>
    <row r="26" spans="1:11" x14ac:dyDescent="0.25">
      <c r="A26" s="117">
        <v>2</v>
      </c>
      <c r="B26" s="118" t="s">
        <v>15</v>
      </c>
      <c r="C26" s="119" t="s">
        <v>69</v>
      </c>
      <c r="D26" s="119" t="s">
        <v>16</v>
      </c>
      <c r="E26" s="119" t="s">
        <v>8</v>
      </c>
      <c r="F26" s="119" t="s">
        <v>17</v>
      </c>
      <c r="G26" s="120" t="s">
        <v>116</v>
      </c>
      <c r="H26" s="220">
        <v>3840</v>
      </c>
      <c r="I26" s="121">
        <v>0</v>
      </c>
      <c r="J26" s="122">
        <v>0</v>
      </c>
      <c r="K26" s="192">
        <v>2880</v>
      </c>
    </row>
    <row r="27" spans="1:11" x14ac:dyDescent="0.25">
      <c r="A27" s="206"/>
      <c r="B27" s="207"/>
      <c r="C27" s="207"/>
      <c r="D27" s="207"/>
      <c r="E27" s="207"/>
      <c r="F27" s="207"/>
      <c r="G27" s="208"/>
      <c r="H27" s="207"/>
      <c r="I27" s="207"/>
      <c r="J27" s="209"/>
      <c r="K27" s="210"/>
    </row>
    <row r="28" spans="1:11" ht="71.45" customHeight="1" x14ac:dyDescent="0.25">
      <c r="A28" s="217">
        <v>2</v>
      </c>
      <c r="B28" s="218">
        <v>19</v>
      </c>
      <c r="C28" s="218" t="s">
        <v>145</v>
      </c>
      <c r="D28" s="218" t="s">
        <v>16</v>
      </c>
      <c r="E28" s="218" t="s">
        <v>8</v>
      </c>
      <c r="F28" s="218" t="s">
        <v>17</v>
      </c>
      <c r="G28" s="212" t="s">
        <v>146</v>
      </c>
      <c r="H28" s="211"/>
      <c r="I28" s="211"/>
      <c r="J28" s="211"/>
      <c r="K28" s="219">
        <v>-1.6</v>
      </c>
    </row>
    <row r="29" spans="1:11" ht="71.45" customHeight="1" x14ac:dyDescent="0.25"/>
  </sheetData>
  <mergeCells count="42">
    <mergeCell ref="F12:F14"/>
    <mergeCell ref="A12:A14"/>
    <mergeCell ref="B12:B14"/>
    <mergeCell ref="C12:C14"/>
    <mergeCell ref="F15:F17"/>
    <mergeCell ref="A15:A17"/>
    <mergeCell ref="B15:B17"/>
    <mergeCell ref="C15:C17"/>
    <mergeCell ref="D15:D17"/>
    <mergeCell ref="E15:E17"/>
    <mergeCell ref="A20:A22"/>
    <mergeCell ref="B20:B22"/>
    <mergeCell ref="C20:C22"/>
    <mergeCell ref="D20:D22"/>
    <mergeCell ref="F20:F22"/>
    <mergeCell ref="A5:H5"/>
    <mergeCell ref="A6:B6"/>
    <mergeCell ref="G7:G8"/>
    <mergeCell ref="H7:K7"/>
    <mergeCell ref="H8:J8"/>
    <mergeCell ref="A7:A9"/>
    <mergeCell ref="B7:B9"/>
    <mergeCell ref="C7:C9"/>
    <mergeCell ref="D7:D9"/>
    <mergeCell ref="E7:E9"/>
    <mergeCell ref="F7:F9"/>
    <mergeCell ref="D12:D14"/>
    <mergeCell ref="E12:E14"/>
    <mergeCell ref="G20:G21"/>
    <mergeCell ref="H20:K20"/>
    <mergeCell ref="H21:J21"/>
    <mergeCell ref="E20:E22"/>
    <mergeCell ref="K12:K14"/>
    <mergeCell ref="K15:K17"/>
    <mergeCell ref="G12:G14"/>
    <mergeCell ref="G15:G17"/>
    <mergeCell ref="I15:I17"/>
    <mergeCell ref="H12:H14"/>
    <mergeCell ref="I12:I14"/>
    <mergeCell ref="J12:J14"/>
    <mergeCell ref="J15:J17"/>
    <mergeCell ref="H15:H17"/>
  </mergeCells>
  <pageMargins left="0.19685039370078741" right="0.19685039370078741" top="0.70866141732283472" bottom="0.7086614173228347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J7" sqref="J7"/>
    </sheetView>
  </sheetViews>
  <sheetFormatPr defaultRowHeight="15" x14ac:dyDescent="0.25"/>
  <cols>
    <col min="1" max="1" width="2.42578125" customWidth="1"/>
    <col min="2" max="2" width="39.28515625" customWidth="1"/>
    <col min="3" max="3" width="4.5703125" customWidth="1"/>
    <col min="4" max="4" width="5.5703125" customWidth="1"/>
    <col min="5" max="5" width="10.42578125" customWidth="1"/>
    <col min="6" max="6" width="10.7109375" customWidth="1"/>
    <col min="7" max="7" width="9.85546875" customWidth="1"/>
    <col min="8" max="8" width="12.7109375" customWidth="1"/>
    <col min="9" max="9" width="10" customWidth="1"/>
    <col min="10" max="10" width="9" bestFit="1" customWidth="1"/>
  </cols>
  <sheetData>
    <row r="1" spans="2:9" x14ac:dyDescent="0.25">
      <c r="C1" s="47"/>
      <c r="D1" s="126" t="s">
        <v>154</v>
      </c>
      <c r="E1" s="47"/>
      <c r="F1" s="47" t="s">
        <v>150</v>
      </c>
      <c r="G1" s="47"/>
    </row>
    <row r="2" spans="2:9" x14ac:dyDescent="0.25">
      <c r="B2" s="47"/>
      <c r="C2" s="47"/>
      <c r="D2" s="172" t="s">
        <v>123</v>
      </c>
      <c r="E2" s="47"/>
      <c r="F2" s="47"/>
      <c r="G2" s="47"/>
    </row>
    <row r="3" spans="2:9" x14ac:dyDescent="0.25">
      <c r="B3" s="50"/>
      <c r="C3" s="50"/>
      <c r="D3" s="173" t="s">
        <v>124</v>
      </c>
      <c r="E3" s="50"/>
      <c r="F3" s="50"/>
      <c r="G3" s="50"/>
    </row>
    <row r="4" spans="2:9" x14ac:dyDescent="0.25">
      <c r="B4" s="50"/>
      <c r="C4" s="47"/>
      <c r="D4" s="174" t="s">
        <v>156</v>
      </c>
      <c r="E4" s="47"/>
      <c r="F4" s="47"/>
      <c r="G4" s="47"/>
    </row>
    <row r="5" spans="2:9" ht="15.6" customHeight="1" x14ac:dyDescent="0.3">
      <c r="B5" s="50"/>
      <c r="C5" s="50"/>
      <c r="D5" s="50"/>
      <c r="E5" s="50"/>
      <c r="F5" s="12"/>
    </row>
    <row r="6" spans="2:9" ht="15.6" customHeight="1" x14ac:dyDescent="0.25">
      <c r="B6" s="10" t="s">
        <v>85</v>
      </c>
      <c r="C6" s="50"/>
      <c r="D6" s="50"/>
      <c r="E6" s="50"/>
      <c r="F6" s="12"/>
    </row>
    <row r="7" spans="2:9" ht="14.45" x14ac:dyDescent="0.3">
      <c r="B7" s="32"/>
      <c r="C7" s="33"/>
      <c r="D7" s="33"/>
      <c r="E7" s="33"/>
    </row>
    <row r="8" spans="2:9" ht="12.6" customHeight="1" x14ac:dyDescent="0.25">
      <c r="B8" s="269" t="s">
        <v>18</v>
      </c>
      <c r="C8" s="30" t="s">
        <v>19</v>
      </c>
      <c r="D8" s="30" t="s">
        <v>20</v>
      </c>
      <c r="E8" s="271" t="s">
        <v>54</v>
      </c>
      <c r="F8" s="230"/>
      <c r="G8" s="230"/>
      <c r="H8" s="231"/>
    </row>
    <row r="9" spans="2:9" ht="15" customHeight="1" x14ac:dyDescent="0.25">
      <c r="B9" s="270"/>
      <c r="C9" s="31" t="s">
        <v>23</v>
      </c>
      <c r="D9" s="31" t="s">
        <v>24</v>
      </c>
      <c r="E9" s="272" t="s">
        <v>121</v>
      </c>
      <c r="F9" s="273"/>
      <c r="G9" s="274"/>
      <c r="H9" s="163" t="s">
        <v>122</v>
      </c>
    </row>
    <row r="10" spans="2:9" ht="22.9" customHeight="1" x14ac:dyDescent="0.25">
      <c r="B10" s="130"/>
      <c r="C10" s="132"/>
      <c r="D10" s="132"/>
      <c r="E10" s="168">
        <v>2016</v>
      </c>
      <c r="F10" s="168">
        <v>2017</v>
      </c>
      <c r="G10" s="168">
        <v>2018</v>
      </c>
      <c r="H10" s="169" t="s">
        <v>147</v>
      </c>
    </row>
    <row r="11" spans="2:9" x14ac:dyDescent="0.25">
      <c r="B11" s="299" t="s">
        <v>27</v>
      </c>
      <c r="C11" s="24"/>
      <c r="D11" s="24"/>
      <c r="E11" s="99">
        <f>E13+E20+E21+E25+E23+E24</f>
        <v>23588.300000000003</v>
      </c>
      <c r="F11" s="99">
        <f>F13+F20+F21+F25+F23+F24</f>
        <v>26462.400000000001</v>
      </c>
      <c r="G11" s="99">
        <f>G13+G20+G21+G25+G23+G24</f>
        <v>19709.600000000002</v>
      </c>
      <c r="H11" s="99">
        <f>H13+H20+H21+H25+H23+H24</f>
        <v>14606.400000000001</v>
      </c>
      <c r="I11" s="2"/>
    </row>
    <row r="12" spans="2:9" x14ac:dyDescent="0.25">
      <c r="B12" s="300" t="s">
        <v>70</v>
      </c>
      <c r="C12" s="78"/>
      <c r="D12" s="78"/>
      <c r="E12" s="301"/>
      <c r="F12" s="301">
        <v>662</v>
      </c>
      <c r="G12" s="301">
        <v>985</v>
      </c>
      <c r="H12" s="302"/>
      <c r="I12" s="2"/>
    </row>
    <row r="13" spans="2:9" ht="31.9" customHeight="1" x14ac:dyDescent="0.25">
      <c r="B13" s="55" t="s">
        <v>28</v>
      </c>
      <c r="C13" s="56" t="s">
        <v>11</v>
      </c>
      <c r="D13" s="56" t="s">
        <v>6</v>
      </c>
      <c r="E13" s="164">
        <f>E14+E15+E16+E18+E19</f>
        <v>16699.900000000001</v>
      </c>
      <c r="F13" s="164">
        <f>F14+F15+F16+F18+F19+F17</f>
        <v>19708</v>
      </c>
      <c r="G13" s="164">
        <f>G14+G15+G16+G18+G19+G17</f>
        <v>12820.2</v>
      </c>
      <c r="H13" s="164">
        <f>H14+H15+H16+H18+H19</f>
        <v>11420.9</v>
      </c>
    </row>
    <row r="14" spans="2:9" ht="43.15" customHeight="1" x14ac:dyDescent="0.25">
      <c r="B14" s="13" t="s">
        <v>29</v>
      </c>
      <c r="C14" s="19" t="s">
        <v>11</v>
      </c>
      <c r="D14" s="19" t="s">
        <v>15</v>
      </c>
      <c r="E14" s="165">
        <f>1826.8</f>
        <v>1826.8</v>
      </c>
      <c r="F14" s="165">
        <v>1658.6</v>
      </c>
      <c r="G14" s="165">
        <v>1658.6</v>
      </c>
      <c r="H14" s="138">
        <v>1458</v>
      </c>
      <c r="I14" s="2"/>
    </row>
    <row r="15" spans="2:9" ht="59.45" customHeight="1" x14ac:dyDescent="0.25">
      <c r="B15" s="109" t="s">
        <v>31</v>
      </c>
      <c r="C15" s="45" t="s">
        <v>11</v>
      </c>
      <c r="D15" s="45" t="s">
        <v>16</v>
      </c>
      <c r="E15" s="203">
        <f>4004-18.4</f>
        <v>3985.6</v>
      </c>
      <c r="F15" s="166">
        <v>327.60000000000002</v>
      </c>
      <c r="G15" s="166">
        <v>327.60000000000002</v>
      </c>
      <c r="H15" s="141">
        <v>2972.5</v>
      </c>
    </row>
    <row r="16" spans="2:9" ht="42.75" customHeight="1" x14ac:dyDescent="0.25">
      <c r="B16" s="58" t="s">
        <v>33</v>
      </c>
      <c r="C16" s="57" t="s">
        <v>11</v>
      </c>
      <c r="D16" s="57" t="s">
        <v>32</v>
      </c>
      <c r="E16" s="167">
        <f>9968.4+41.2-45.4</f>
        <v>9964.2000000000007</v>
      </c>
      <c r="F16" s="167">
        <f>9084.5+776</f>
        <v>9860.5</v>
      </c>
      <c r="G16" s="167">
        <f>9084.7+776</f>
        <v>9860.7000000000007</v>
      </c>
      <c r="H16" s="141">
        <v>6816.1</v>
      </c>
    </row>
    <row r="17" spans="2:9" ht="33" customHeight="1" x14ac:dyDescent="0.25">
      <c r="B17" s="58" t="s">
        <v>60</v>
      </c>
      <c r="C17" s="59" t="s">
        <v>11</v>
      </c>
      <c r="D17" s="59" t="s">
        <v>61</v>
      </c>
      <c r="E17" s="151">
        <v>0</v>
      </c>
      <c r="F17" s="151">
        <v>6753</v>
      </c>
      <c r="G17" s="151">
        <v>0</v>
      </c>
      <c r="H17" s="141">
        <v>0</v>
      </c>
    </row>
    <row r="18" spans="2:9" ht="34.15" customHeight="1" x14ac:dyDescent="0.25">
      <c r="B18" s="60" t="s">
        <v>49</v>
      </c>
      <c r="C18" s="57" t="s">
        <v>11</v>
      </c>
      <c r="D18" s="57" t="s">
        <v>36</v>
      </c>
      <c r="E18" s="167">
        <v>394</v>
      </c>
      <c r="F18" s="167">
        <v>529</v>
      </c>
      <c r="G18" s="167">
        <v>394</v>
      </c>
      <c r="H18" s="141">
        <v>0</v>
      </c>
    </row>
    <row r="19" spans="2:9" ht="81.599999999999994" customHeight="1" x14ac:dyDescent="0.25">
      <c r="B19" s="61" t="s">
        <v>62</v>
      </c>
      <c r="C19" s="57" t="s">
        <v>11</v>
      </c>
      <c r="D19" s="57" t="s">
        <v>37</v>
      </c>
      <c r="E19" s="167">
        <v>529.29999999999995</v>
      </c>
      <c r="F19" s="167">
        <v>579.29999999999995</v>
      </c>
      <c r="G19" s="167">
        <v>579.29999999999995</v>
      </c>
      <c r="H19" s="141">
        <v>174.3</v>
      </c>
    </row>
    <row r="20" spans="2:9" ht="27" customHeight="1" x14ac:dyDescent="0.25">
      <c r="B20" s="62" t="s">
        <v>53</v>
      </c>
      <c r="C20" s="57" t="s">
        <v>16</v>
      </c>
      <c r="D20" s="57" t="s">
        <v>44</v>
      </c>
      <c r="E20" s="167">
        <v>100</v>
      </c>
      <c r="F20" s="167">
        <v>100</v>
      </c>
      <c r="G20" s="167">
        <v>100</v>
      </c>
      <c r="H20" s="140">
        <v>99</v>
      </c>
    </row>
    <row r="21" spans="2:9" ht="18.75" customHeight="1" x14ac:dyDescent="0.25">
      <c r="B21" s="63" t="s">
        <v>63</v>
      </c>
      <c r="C21" s="64" t="s">
        <v>35</v>
      </c>
      <c r="D21" s="64" t="s">
        <v>6</v>
      </c>
      <c r="E21" s="148">
        <f>E22</f>
        <v>4236.2</v>
      </c>
      <c r="F21" s="148">
        <f>F22</f>
        <v>4051.2</v>
      </c>
      <c r="G21" s="148">
        <f>G22</f>
        <v>4186.2</v>
      </c>
      <c r="H21" s="148">
        <f>H22</f>
        <v>1946.6</v>
      </c>
    </row>
    <row r="22" spans="2:9" ht="29.25" customHeight="1" x14ac:dyDescent="0.25">
      <c r="B22" s="65" t="s">
        <v>52</v>
      </c>
      <c r="C22" s="81" t="s">
        <v>35</v>
      </c>
      <c r="D22" s="81" t="s">
        <v>32</v>
      </c>
      <c r="E22" s="100">
        <v>4236.2</v>
      </c>
      <c r="F22" s="100">
        <v>4051.2</v>
      </c>
      <c r="G22" s="100">
        <v>4186.2</v>
      </c>
      <c r="H22" s="137">
        <v>1946.6</v>
      </c>
      <c r="I22" s="77"/>
    </row>
    <row r="23" spans="2:9" ht="18.75" customHeight="1" x14ac:dyDescent="0.25">
      <c r="B23" s="110" t="s">
        <v>77</v>
      </c>
      <c r="C23" s="98" t="s">
        <v>73</v>
      </c>
      <c r="D23" s="98" t="s">
        <v>11</v>
      </c>
      <c r="E23" s="151">
        <v>782.4</v>
      </c>
      <c r="F23" s="151">
        <v>782.4</v>
      </c>
      <c r="G23" s="151">
        <v>782.4</v>
      </c>
      <c r="H23" s="140">
        <v>377.1</v>
      </c>
      <c r="I23" s="2"/>
    </row>
    <row r="24" spans="2:9" ht="32.450000000000003" customHeight="1" x14ac:dyDescent="0.25">
      <c r="B24" s="110" t="s">
        <v>81</v>
      </c>
      <c r="C24" s="98" t="s">
        <v>73</v>
      </c>
      <c r="D24" s="98" t="s">
        <v>74</v>
      </c>
      <c r="E24" s="151">
        <v>530.79999999999995</v>
      </c>
      <c r="F24" s="151">
        <v>530.79999999999995</v>
      </c>
      <c r="G24" s="151">
        <v>530.79999999999995</v>
      </c>
      <c r="H24" s="141">
        <v>249.2</v>
      </c>
    </row>
    <row r="25" spans="2:9" ht="17.25" customHeight="1" x14ac:dyDescent="0.25">
      <c r="B25" s="67" t="s">
        <v>64</v>
      </c>
      <c r="C25" s="23" t="s">
        <v>34</v>
      </c>
      <c r="D25" s="23" t="s">
        <v>6</v>
      </c>
      <c r="E25" s="99">
        <f>E26+E27</f>
        <v>1239</v>
      </c>
      <c r="F25" s="99">
        <f>F26+F27</f>
        <v>1290</v>
      </c>
      <c r="G25" s="99">
        <f>G26+G27</f>
        <v>1290</v>
      </c>
      <c r="H25" s="99">
        <f>H26+H27</f>
        <v>513.6</v>
      </c>
    </row>
    <row r="26" spans="2:9" ht="20.25" customHeight="1" x14ac:dyDescent="0.25">
      <c r="B26" s="11" t="s">
        <v>55</v>
      </c>
      <c r="C26" s="18" t="s">
        <v>34</v>
      </c>
      <c r="D26" s="18" t="s">
        <v>15</v>
      </c>
      <c r="E26" s="100">
        <f>1070-31</f>
        <v>1039</v>
      </c>
      <c r="F26" s="100">
        <v>1090</v>
      </c>
      <c r="G26" s="100">
        <v>1090</v>
      </c>
      <c r="H26" s="136">
        <v>373</v>
      </c>
    </row>
    <row r="27" spans="2:9" ht="31.5" customHeight="1" x14ac:dyDescent="0.25">
      <c r="B27" s="20" t="s">
        <v>65</v>
      </c>
      <c r="C27" s="21" t="s">
        <v>34</v>
      </c>
      <c r="D27" s="21" t="s">
        <v>32</v>
      </c>
      <c r="E27" s="101">
        <f>220-20</f>
        <v>200</v>
      </c>
      <c r="F27" s="101">
        <v>200</v>
      </c>
      <c r="G27" s="101">
        <v>200</v>
      </c>
      <c r="H27" s="137">
        <v>140.6</v>
      </c>
    </row>
    <row r="28" spans="2:9" ht="28.35" customHeight="1" x14ac:dyDescent="0.25"/>
    <row r="29" spans="2:9" x14ac:dyDescent="0.25">
      <c r="B29" s="29"/>
      <c r="C29" s="42"/>
      <c r="D29" s="42"/>
      <c r="E29" s="43"/>
      <c r="F29" s="43"/>
      <c r="G29" s="44"/>
    </row>
    <row r="30" spans="2:9" x14ac:dyDescent="0.25">
      <c r="B30" s="29"/>
      <c r="C30" s="42"/>
      <c r="D30" s="42"/>
      <c r="E30" s="43"/>
      <c r="F30" s="43"/>
      <c r="G30" s="44"/>
    </row>
    <row r="31" spans="2:9" x14ac:dyDescent="0.25">
      <c r="B31" s="29"/>
      <c r="C31" s="42"/>
      <c r="D31" s="42"/>
      <c r="E31" s="43"/>
      <c r="F31" s="43"/>
      <c r="G31" s="44"/>
    </row>
    <row r="32" spans="2:9" x14ac:dyDescent="0.25">
      <c r="B32" s="32"/>
      <c r="C32" s="33"/>
      <c r="D32" s="33"/>
      <c r="E32" s="33"/>
      <c r="F32" s="33"/>
      <c r="G32" s="33"/>
    </row>
  </sheetData>
  <mergeCells count="3">
    <mergeCell ref="B8:B9"/>
    <mergeCell ref="E8:H8"/>
    <mergeCell ref="E9:G9"/>
  </mergeCells>
  <pageMargins left="0.39370078740157483" right="0" top="0.59055118110236227" bottom="0.59055118110236227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workbookViewId="0">
      <selection activeCell="L14" sqref="L14"/>
    </sheetView>
  </sheetViews>
  <sheetFormatPr defaultRowHeight="15" x14ac:dyDescent="0.25"/>
  <cols>
    <col min="1" max="1" width="2.42578125" customWidth="1"/>
    <col min="2" max="2" width="27.140625" customWidth="1"/>
    <col min="3" max="3" width="4.5703125" customWidth="1"/>
    <col min="4" max="4" width="4.42578125" customWidth="1"/>
    <col min="5" max="5" width="11.42578125" customWidth="1"/>
    <col min="6" max="6" width="6.42578125" customWidth="1"/>
    <col min="7" max="7" width="10.85546875" customWidth="1"/>
    <col min="8" max="8" width="10" customWidth="1"/>
    <col min="9" max="9" width="12.28515625" customWidth="1"/>
    <col min="10" max="10" width="11.28515625" customWidth="1"/>
    <col min="11" max="11" width="11.7109375" customWidth="1"/>
    <col min="12" max="12" width="12.140625" customWidth="1"/>
    <col min="13" max="13" width="13.140625" customWidth="1"/>
    <col min="14" max="14" width="10.7109375" customWidth="1"/>
  </cols>
  <sheetData>
    <row r="1" spans="2:10" x14ac:dyDescent="0.25">
      <c r="C1" s="47"/>
      <c r="D1" s="47"/>
      <c r="E1" s="47"/>
      <c r="F1" s="126" t="s">
        <v>152</v>
      </c>
      <c r="G1" s="126"/>
      <c r="H1" s="47"/>
      <c r="I1" s="47"/>
    </row>
    <row r="2" spans="2:10" x14ac:dyDescent="0.25">
      <c r="B2" s="47"/>
      <c r="C2" s="47"/>
      <c r="D2" s="47"/>
      <c r="E2" s="47"/>
      <c r="F2" s="172" t="s">
        <v>123</v>
      </c>
      <c r="G2" s="47"/>
      <c r="H2" s="47"/>
      <c r="I2" s="47"/>
    </row>
    <row r="3" spans="2:10" ht="15" customHeight="1" x14ac:dyDescent="0.25">
      <c r="B3" s="47"/>
      <c r="C3" s="47"/>
      <c r="D3" s="47"/>
      <c r="E3" s="50"/>
      <c r="F3" s="173" t="s">
        <v>124</v>
      </c>
      <c r="G3" s="50"/>
      <c r="H3" s="50"/>
      <c r="I3" s="50"/>
    </row>
    <row r="4" spans="2:10" ht="15.6" customHeight="1" x14ac:dyDescent="0.25">
      <c r="B4" s="50"/>
      <c r="C4" s="50"/>
      <c r="D4" s="50"/>
      <c r="E4" s="47"/>
      <c r="F4" s="174" t="s">
        <v>156</v>
      </c>
      <c r="G4" s="47"/>
      <c r="H4" s="47"/>
      <c r="I4" s="47"/>
    </row>
    <row r="5" spans="2:10" ht="9.75" customHeight="1" x14ac:dyDescent="0.3">
      <c r="B5" s="50"/>
      <c r="C5" s="50"/>
      <c r="D5" s="50"/>
      <c r="E5" s="51"/>
      <c r="F5" s="51"/>
      <c r="G5" s="51"/>
      <c r="H5" s="51"/>
      <c r="I5" s="51"/>
    </row>
    <row r="6" spans="2:10" ht="16.350000000000001" customHeight="1" x14ac:dyDescent="0.25">
      <c r="B6" s="10" t="s">
        <v>86</v>
      </c>
      <c r="C6" s="50"/>
      <c r="D6" s="50"/>
      <c r="E6" s="50"/>
      <c r="F6" s="50"/>
      <c r="G6" s="50"/>
      <c r="H6" s="12"/>
    </row>
    <row r="7" spans="2:10" ht="9.6" customHeight="1" x14ac:dyDescent="0.3">
      <c r="B7" s="32"/>
      <c r="C7" s="33"/>
      <c r="D7" s="33"/>
      <c r="E7" s="33"/>
      <c r="F7" s="33"/>
      <c r="G7" s="33"/>
    </row>
    <row r="8" spans="2:10" ht="18" customHeight="1" x14ac:dyDescent="0.25">
      <c r="B8" s="269" t="s">
        <v>18</v>
      </c>
      <c r="C8" s="30" t="s">
        <v>19</v>
      </c>
      <c r="D8" s="30" t="s">
        <v>20</v>
      </c>
      <c r="E8" s="30" t="s">
        <v>21</v>
      </c>
      <c r="F8" s="30" t="s">
        <v>22</v>
      </c>
      <c r="G8" s="275" t="s">
        <v>54</v>
      </c>
      <c r="H8" s="276"/>
      <c r="I8" s="276"/>
      <c r="J8" s="277"/>
    </row>
    <row r="9" spans="2:10" x14ac:dyDescent="0.25">
      <c r="B9" s="270"/>
      <c r="C9" s="132" t="s">
        <v>23</v>
      </c>
      <c r="D9" s="132" t="s">
        <v>24</v>
      </c>
      <c r="E9" s="132" t="s">
        <v>25</v>
      </c>
      <c r="F9" s="132" t="s">
        <v>26</v>
      </c>
      <c r="G9" s="271" t="s">
        <v>121</v>
      </c>
      <c r="H9" s="230"/>
      <c r="I9" s="231"/>
      <c r="J9" s="133" t="s">
        <v>122</v>
      </c>
    </row>
    <row r="10" spans="2:10" ht="25.5" x14ac:dyDescent="0.25">
      <c r="B10" s="131"/>
      <c r="C10" s="132"/>
      <c r="D10" s="132"/>
      <c r="E10" s="132"/>
      <c r="F10" s="132"/>
      <c r="G10" s="134">
        <v>2016</v>
      </c>
      <c r="H10" s="134">
        <v>2017</v>
      </c>
      <c r="I10" s="134">
        <v>2018</v>
      </c>
      <c r="J10" s="135" t="s">
        <v>147</v>
      </c>
    </row>
    <row r="11" spans="2:10" ht="17.25" customHeight="1" x14ac:dyDescent="0.25">
      <c r="B11" s="299" t="s">
        <v>27</v>
      </c>
      <c r="C11" s="24"/>
      <c r="D11" s="24"/>
      <c r="E11" s="24"/>
      <c r="F11" s="24"/>
      <c r="G11" s="99">
        <f>G13+G66+G75+G78+G58+G61+G82</f>
        <v>23588.300000000003</v>
      </c>
      <c r="H11" s="99">
        <f>H13+H66+H75+H78+H58+H61+H82</f>
        <v>26462.400000000001</v>
      </c>
      <c r="I11" s="99">
        <f>I13+I66+I75+I78+I58+I61+I82</f>
        <v>19709.600000000002</v>
      </c>
      <c r="J11" s="99">
        <f>J13+J66+J75+J78+J58+J61+J82</f>
        <v>14606.4</v>
      </c>
    </row>
    <row r="12" spans="2:10" ht="24.6" customHeight="1" x14ac:dyDescent="0.25">
      <c r="B12" s="303" t="s">
        <v>70</v>
      </c>
      <c r="C12" s="78"/>
      <c r="D12" s="78"/>
      <c r="E12" s="78"/>
      <c r="F12" s="78"/>
      <c r="G12" s="301"/>
      <c r="H12" s="304">
        <v>662</v>
      </c>
      <c r="I12" s="304">
        <v>985</v>
      </c>
      <c r="J12" s="302"/>
    </row>
    <row r="13" spans="2:10" ht="30.6" customHeight="1" x14ac:dyDescent="0.25">
      <c r="B13" s="55" t="s">
        <v>28</v>
      </c>
      <c r="C13" s="102" t="s">
        <v>11</v>
      </c>
      <c r="D13" s="102" t="s">
        <v>6</v>
      </c>
      <c r="E13" s="102"/>
      <c r="F13" s="102"/>
      <c r="G13" s="158">
        <f>G14+G21+G32+G41+G50+G53</f>
        <v>16699.900000000001</v>
      </c>
      <c r="H13" s="158">
        <f>H14+H21+H33+H50+H53+H39+H41</f>
        <v>19708</v>
      </c>
      <c r="I13" s="158">
        <f>I14+I21+I33+I50+I53+I39+I41</f>
        <v>12820.2</v>
      </c>
      <c r="J13" s="158">
        <f>J14+J21+J32+J41+J50+J53</f>
        <v>11420.899999999998</v>
      </c>
    </row>
    <row r="14" spans="2:10" ht="81.75" x14ac:dyDescent="0.25">
      <c r="B14" s="14" t="s">
        <v>29</v>
      </c>
      <c r="C14" s="15" t="s">
        <v>11</v>
      </c>
      <c r="D14" s="15" t="s">
        <v>15</v>
      </c>
      <c r="E14" s="15"/>
      <c r="F14" s="15"/>
      <c r="G14" s="159">
        <f>G15+G20</f>
        <v>1826.8000000000002</v>
      </c>
      <c r="H14" s="159">
        <f>H15+H20</f>
        <v>1658.6000000000001</v>
      </c>
      <c r="I14" s="159">
        <f>I15+I20</f>
        <v>1658.6000000000001</v>
      </c>
      <c r="J14" s="159">
        <f>J15+J20</f>
        <v>1458</v>
      </c>
    </row>
    <row r="15" spans="2:10" ht="25.9" customHeight="1" x14ac:dyDescent="0.25">
      <c r="B15" s="11" t="s">
        <v>30</v>
      </c>
      <c r="C15" s="16" t="s">
        <v>11</v>
      </c>
      <c r="D15" s="16" t="s">
        <v>15</v>
      </c>
      <c r="E15" s="17" t="s">
        <v>87</v>
      </c>
      <c r="F15" s="16"/>
      <c r="G15" s="160">
        <f>SUM(G16:G19)</f>
        <v>1733.6000000000001</v>
      </c>
      <c r="H15" s="160">
        <f>SUM(H16:H19)</f>
        <v>1565.4</v>
      </c>
      <c r="I15" s="160">
        <f>SUM(I16:I19)</f>
        <v>1565.4</v>
      </c>
      <c r="J15" s="160">
        <f>SUM(J16:J19)</f>
        <v>1364.8</v>
      </c>
    </row>
    <row r="16" spans="2:10" ht="27.75" customHeight="1" x14ac:dyDescent="0.25">
      <c r="B16" s="46" t="s">
        <v>88</v>
      </c>
      <c r="C16" s="16"/>
      <c r="D16" s="16"/>
      <c r="E16" s="17"/>
      <c r="F16" s="16" t="s">
        <v>38</v>
      </c>
      <c r="G16" s="161">
        <v>1343.2</v>
      </c>
      <c r="H16" s="161">
        <v>1168.4000000000001</v>
      </c>
      <c r="I16" s="161">
        <v>1168.4000000000001</v>
      </c>
      <c r="J16" s="161">
        <v>990.6</v>
      </c>
    </row>
    <row r="17" spans="2:10" ht="43.15" customHeight="1" x14ac:dyDescent="0.25">
      <c r="B17" s="11" t="s">
        <v>91</v>
      </c>
      <c r="C17" s="18"/>
      <c r="D17" s="18"/>
      <c r="E17" s="18"/>
      <c r="F17" s="18" t="s">
        <v>40</v>
      </c>
      <c r="G17" s="100">
        <f>74.7-4.3</f>
        <v>70.400000000000006</v>
      </c>
      <c r="H17" s="100">
        <f>74.7-4.3</f>
        <v>70.400000000000006</v>
      </c>
      <c r="I17" s="100">
        <f>74.7-4.3</f>
        <v>70.400000000000006</v>
      </c>
      <c r="J17" s="136">
        <v>70.400000000000006</v>
      </c>
    </row>
    <row r="18" spans="2:10" ht="82.15" customHeight="1" x14ac:dyDescent="0.25">
      <c r="B18" s="11" t="s">
        <v>98</v>
      </c>
      <c r="C18" s="83"/>
      <c r="D18" s="83"/>
      <c r="E18" s="83"/>
      <c r="F18" s="18" t="s">
        <v>90</v>
      </c>
      <c r="G18" s="100">
        <v>296</v>
      </c>
      <c r="H18" s="100">
        <v>296</v>
      </c>
      <c r="I18" s="100">
        <v>296</v>
      </c>
      <c r="J18" s="136">
        <v>291.10000000000002</v>
      </c>
    </row>
    <row r="19" spans="2:10" ht="54.75" x14ac:dyDescent="0.25">
      <c r="B19" s="11" t="s">
        <v>92</v>
      </c>
      <c r="C19" s="18"/>
      <c r="D19" s="18"/>
      <c r="E19" s="18"/>
      <c r="F19" s="18" t="s">
        <v>41</v>
      </c>
      <c r="G19" s="100">
        <v>24</v>
      </c>
      <c r="H19" s="100">
        <v>30.6</v>
      </c>
      <c r="I19" s="100">
        <v>30.6</v>
      </c>
      <c r="J19" s="136">
        <v>12.7</v>
      </c>
    </row>
    <row r="20" spans="2:10" ht="27.75" customHeight="1" x14ac:dyDescent="0.25">
      <c r="B20" s="20" t="s">
        <v>148</v>
      </c>
      <c r="C20" s="21" t="s">
        <v>11</v>
      </c>
      <c r="D20" s="21" t="s">
        <v>15</v>
      </c>
      <c r="E20" s="21" t="s">
        <v>93</v>
      </c>
      <c r="F20" s="21" t="s">
        <v>40</v>
      </c>
      <c r="G20" s="101">
        <v>93.2</v>
      </c>
      <c r="H20" s="101">
        <v>93.2</v>
      </c>
      <c r="I20" s="101">
        <v>93.2</v>
      </c>
      <c r="J20" s="136">
        <v>93.2</v>
      </c>
    </row>
    <row r="21" spans="2:10" ht="93" customHeight="1" x14ac:dyDescent="0.25">
      <c r="B21" s="22" t="s">
        <v>31</v>
      </c>
      <c r="C21" s="23" t="s">
        <v>11</v>
      </c>
      <c r="D21" s="23" t="s">
        <v>16</v>
      </c>
      <c r="E21" s="23"/>
      <c r="F21" s="24"/>
      <c r="G21" s="157">
        <f>G22+G30</f>
        <v>3985.6</v>
      </c>
      <c r="H21" s="157">
        <f>H22</f>
        <v>327.60000000000002</v>
      </c>
      <c r="I21" s="157">
        <f>I22</f>
        <v>327.60000000000002</v>
      </c>
      <c r="J21" s="157">
        <f>J22+J30</f>
        <v>2972.5</v>
      </c>
    </row>
    <row r="22" spans="2:10" ht="28.5" customHeight="1" x14ac:dyDescent="0.25">
      <c r="B22" s="20" t="s">
        <v>66</v>
      </c>
      <c r="C22" s="21" t="s">
        <v>11</v>
      </c>
      <c r="D22" s="21" t="s">
        <v>16</v>
      </c>
      <c r="E22" s="21" t="s">
        <v>94</v>
      </c>
      <c r="F22" s="21"/>
      <c r="G22" s="68">
        <f>G29</f>
        <v>145.6</v>
      </c>
      <c r="H22" s="68">
        <v>327.60000000000002</v>
      </c>
      <c r="I22" s="68">
        <v>327.60000000000002</v>
      </c>
      <c r="J22" s="137">
        <f>J29</f>
        <v>145.6</v>
      </c>
    </row>
    <row r="23" spans="2:10" ht="21.6" customHeight="1" x14ac:dyDescent="0.25">
      <c r="B23" s="175"/>
      <c r="C23" s="95"/>
      <c r="D23" s="95"/>
      <c r="E23" s="95"/>
      <c r="F23" s="95"/>
      <c r="G23" s="176"/>
      <c r="H23" s="176"/>
      <c r="I23" s="176"/>
      <c r="J23" s="177"/>
    </row>
    <row r="24" spans="2:10" ht="21.6" customHeight="1" x14ac:dyDescent="0.25">
      <c r="B24" s="104"/>
      <c r="C24" s="28"/>
      <c r="D24" s="28"/>
      <c r="E24" s="28"/>
      <c r="F24" s="28"/>
      <c r="G24" s="222"/>
      <c r="H24" s="222"/>
      <c r="I24" s="222"/>
      <c r="J24" s="178"/>
    </row>
    <row r="25" spans="2:10" ht="33" customHeight="1" x14ac:dyDescent="0.25">
      <c r="B25" s="105"/>
      <c r="C25" s="106"/>
      <c r="D25" s="106"/>
      <c r="E25" s="107"/>
      <c r="F25" s="107"/>
      <c r="G25" s="108"/>
      <c r="H25" s="108"/>
      <c r="I25" s="108"/>
    </row>
    <row r="26" spans="2:10" ht="22.9" customHeight="1" x14ac:dyDescent="0.25">
      <c r="B26" s="269" t="s">
        <v>18</v>
      </c>
      <c r="C26" s="30" t="s">
        <v>19</v>
      </c>
      <c r="D26" s="30" t="s">
        <v>20</v>
      </c>
      <c r="E26" s="30" t="s">
        <v>21</v>
      </c>
      <c r="F26" s="30" t="s">
        <v>22</v>
      </c>
      <c r="G26" s="275" t="s">
        <v>54</v>
      </c>
      <c r="H26" s="276"/>
      <c r="I26" s="276"/>
      <c r="J26" s="277"/>
    </row>
    <row r="27" spans="2:10" ht="19.149999999999999" customHeight="1" x14ac:dyDescent="0.25">
      <c r="B27" s="270"/>
      <c r="C27" s="132" t="s">
        <v>23</v>
      </c>
      <c r="D27" s="132" t="s">
        <v>24</v>
      </c>
      <c r="E27" s="132" t="s">
        <v>25</v>
      </c>
      <c r="F27" s="132" t="s">
        <v>26</v>
      </c>
      <c r="G27" s="271" t="s">
        <v>121</v>
      </c>
      <c r="H27" s="230"/>
      <c r="I27" s="231"/>
      <c r="J27" s="133" t="s">
        <v>122</v>
      </c>
    </row>
    <row r="28" spans="2:10" ht="28.9" customHeight="1" x14ac:dyDescent="0.25">
      <c r="B28" s="130"/>
      <c r="C28" s="31"/>
      <c r="D28" s="31"/>
      <c r="E28" s="31"/>
      <c r="F28" s="31"/>
      <c r="G28" s="134">
        <v>2016</v>
      </c>
      <c r="H28" s="134">
        <v>2017</v>
      </c>
      <c r="I28" s="134">
        <v>2018</v>
      </c>
      <c r="J28" s="135" t="s">
        <v>147</v>
      </c>
    </row>
    <row r="29" spans="2:10" ht="60" customHeight="1" x14ac:dyDescent="0.25">
      <c r="B29" s="11" t="s">
        <v>92</v>
      </c>
      <c r="C29" s="18"/>
      <c r="D29" s="18"/>
      <c r="E29" s="18"/>
      <c r="F29" s="18" t="s">
        <v>41</v>
      </c>
      <c r="G29" s="49">
        <v>145.6</v>
      </c>
      <c r="H29" s="49">
        <v>327.60000000000002</v>
      </c>
      <c r="I29" s="49">
        <v>327.60000000000002</v>
      </c>
      <c r="J29" s="136">
        <v>145.6</v>
      </c>
    </row>
    <row r="30" spans="2:10" ht="27.6" customHeight="1" x14ac:dyDescent="0.25">
      <c r="B30" s="11" t="s">
        <v>117</v>
      </c>
      <c r="C30" s="18" t="s">
        <v>11</v>
      </c>
      <c r="D30" s="18" t="s">
        <v>16</v>
      </c>
      <c r="E30" s="18" t="s">
        <v>118</v>
      </c>
      <c r="F30" s="18"/>
      <c r="G30" s="100">
        <v>3840</v>
      </c>
      <c r="H30" s="49">
        <v>0</v>
      </c>
      <c r="I30" s="49">
        <v>0</v>
      </c>
      <c r="J30" s="136">
        <f>J31</f>
        <v>2826.9</v>
      </c>
    </row>
    <row r="31" spans="2:10" ht="25.9" customHeight="1" x14ac:dyDescent="0.25">
      <c r="B31" s="69" t="s">
        <v>120</v>
      </c>
      <c r="C31" s="21"/>
      <c r="D31" s="21"/>
      <c r="E31" s="76"/>
      <c r="F31" s="21" t="s">
        <v>119</v>
      </c>
      <c r="G31" s="68">
        <v>3840</v>
      </c>
      <c r="H31" s="68">
        <v>0</v>
      </c>
      <c r="I31" s="68">
        <v>0</v>
      </c>
      <c r="J31" s="137">
        <v>2826.9</v>
      </c>
    </row>
    <row r="32" spans="2:10" ht="88.15" customHeight="1" x14ac:dyDescent="0.25">
      <c r="B32" s="89" t="s">
        <v>95</v>
      </c>
      <c r="C32" s="26" t="s">
        <v>11</v>
      </c>
      <c r="D32" s="26" t="s">
        <v>32</v>
      </c>
      <c r="E32" s="123"/>
      <c r="F32" s="84"/>
      <c r="G32" s="154">
        <f>G33+G39</f>
        <v>9964.2000000000007</v>
      </c>
      <c r="H32" s="154">
        <f>H33+H39</f>
        <v>9860.5</v>
      </c>
      <c r="I32" s="154">
        <f>I33+I39</f>
        <v>9860.7000000000007</v>
      </c>
      <c r="J32" s="154">
        <f>J33+J39</f>
        <v>6816.0999999999995</v>
      </c>
    </row>
    <row r="33" spans="2:11" ht="39.6" customHeight="1" x14ac:dyDescent="0.25">
      <c r="B33" s="58" t="s">
        <v>96</v>
      </c>
      <c r="C33" s="88"/>
      <c r="D33" s="87"/>
      <c r="E33" s="59" t="s">
        <v>97</v>
      </c>
      <c r="F33" s="59"/>
      <c r="G33" s="151">
        <f>G34+G35+G36+G37+G38</f>
        <v>9147</v>
      </c>
      <c r="H33" s="151">
        <f>H34+H35+H36+H37+H38</f>
        <v>9084.5</v>
      </c>
      <c r="I33" s="151">
        <f>I34+I35+I36+I37+I38</f>
        <v>9084.7000000000007</v>
      </c>
      <c r="J33" s="151">
        <f>J34+J35+J36+J37+J38</f>
        <v>6007.2999999999993</v>
      </c>
    </row>
    <row r="34" spans="2:11" ht="25.9" customHeight="1" x14ac:dyDescent="0.25">
      <c r="B34" s="85" t="s">
        <v>39</v>
      </c>
      <c r="C34" s="86"/>
      <c r="D34" s="86"/>
      <c r="E34" s="86"/>
      <c r="F34" s="86" t="s">
        <v>38</v>
      </c>
      <c r="G34" s="155">
        <v>4125.1000000000004</v>
      </c>
      <c r="H34" s="155">
        <v>4125.1000000000004</v>
      </c>
      <c r="I34" s="155">
        <v>4125.1000000000004</v>
      </c>
      <c r="J34" s="156">
        <v>2897.9</v>
      </c>
    </row>
    <row r="35" spans="2:11" ht="44.45" customHeight="1" x14ac:dyDescent="0.25">
      <c r="B35" s="11" t="s">
        <v>42</v>
      </c>
      <c r="C35" s="19"/>
      <c r="D35" s="19"/>
      <c r="E35" s="19"/>
      <c r="F35" s="19" t="s">
        <v>40</v>
      </c>
      <c r="G35" s="149">
        <v>281.8</v>
      </c>
      <c r="H35" s="149">
        <v>281.60000000000002</v>
      </c>
      <c r="I35" s="149">
        <v>281.60000000000002</v>
      </c>
      <c r="J35" s="136">
        <v>281.8</v>
      </c>
    </row>
    <row r="36" spans="2:11" ht="85.9" customHeight="1" x14ac:dyDescent="0.25">
      <c r="B36" s="11" t="s">
        <v>98</v>
      </c>
      <c r="C36" s="83"/>
      <c r="D36" s="83"/>
      <c r="E36" s="83"/>
      <c r="F36" s="18" t="s">
        <v>90</v>
      </c>
      <c r="G36" s="100">
        <v>1104.3</v>
      </c>
      <c r="H36" s="100">
        <v>1104.3</v>
      </c>
      <c r="I36" s="100">
        <v>1104.3</v>
      </c>
      <c r="J36" s="136">
        <v>430.2</v>
      </c>
    </row>
    <row r="37" spans="2:11" ht="57" customHeight="1" x14ac:dyDescent="0.25">
      <c r="B37" s="11" t="s">
        <v>92</v>
      </c>
      <c r="C37" s="18"/>
      <c r="D37" s="18"/>
      <c r="E37" s="18"/>
      <c r="F37" s="18" t="s">
        <v>41</v>
      </c>
      <c r="G37" s="100">
        <v>3625.8</v>
      </c>
      <c r="H37" s="100">
        <v>3563.5</v>
      </c>
      <c r="I37" s="100">
        <v>3563.7</v>
      </c>
      <c r="J37" s="136">
        <v>2396.5</v>
      </c>
    </row>
    <row r="38" spans="2:11" ht="40.9" customHeight="1" x14ac:dyDescent="0.25">
      <c r="B38" s="46" t="s">
        <v>45</v>
      </c>
      <c r="C38" s="18"/>
      <c r="D38" s="18"/>
      <c r="E38" s="18"/>
      <c r="F38" s="18" t="s">
        <v>46</v>
      </c>
      <c r="G38" s="100">
        <v>10</v>
      </c>
      <c r="H38" s="100">
        <v>10</v>
      </c>
      <c r="I38" s="100">
        <v>10</v>
      </c>
      <c r="J38" s="136">
        <v>0.9</v>
      </c>
    </row>
    <row r="39" spans="2:11" ht="28.15" customHeight="1" x14ac:dyDescent="0.25">
      <c r="B39" s="11" t="s">
        <v>71</v>
      </c>
      <c r="C39" s="18" t="s">
        <v>11</v>
      </c>
      <c r="D39" s="18" t="s">
        <v>32</v>
      </c>
      <c r="E39" s="18" t="s">
        <v>93</v>
      </c>
      <c r="F39" s="18"/>
      <c r="G39" s="100">
        <f>G40</f>
        <v>817.2</v>
      </c>
      <c r="H39" s="100">
        <f>H40</f>
        <v>776</v>
      </c>
      <c r="I39" s="100">
        <f>I40</f>
        <v>776</v>
      </c>
      <c r="J39" s="100">
        <v>808.8</v>
      </c>
    </row>
    <row r="40" spans="2:11" ht="27.75" customHeight="1" x14ac:dyDescent="0.25">
      <c r="B40" s="20" t="s">
        <v>89</v>
      </c>
      <c r="C40" s="76"/>
      <c r="D40" s="76"/>
      <c r="E40" s="76"/>
      <c r="F40" s="21" t="s">
        <v>40</v>
      </c>
      <c r="G40" s="101">
        <f>776+41.2</f>
        <v>817.2</v>
      </c>
      <c r="H40" s="101">
        <v>776</v>
      </c>
      <c r="I40" s="101">
        <v>776</v>
      </c>
      <c r="J40" s="138">
        <v>808.8</v>
      </c>
    </row>
    <row r="41" spans="2:11" ht="27.75" customHeight="1" x14ac:dyDescent="0.25">
      <c r="B41" s="181" t="s">
        <v>60</v>
      </c>
      <c r="C41" s="124" t="s">
        <v>11</v>
      </c>
      <c r="D41" s="124" t="s">
        <v>61</v>
      </c>
      <c r="E41" s="124"/>
      <c r="F41" s="124"/>
      <c r="G41" s="182">
        <v>0</v>
      </c>
      <c r="H41" s="182">
        <f>H42</f>
        <v>6753</v>
      </c>
      <c r="I41" s="182">
        <f>I42</f>
        <v>0</v>
      </c>
      <c r="J41" s="183">
        <v>0</v>
      </c>
    </row>
    <row r="42" spans="2:11" ht="27.75" customHeight="1" x14ac:dyDescent="0.25">
      <c r="B42" s="69" t="s">
        <v>92</v>
      </c>
      <c r="C42" s="66"/>
      <c r="D42" s="21"/>
      <c r="E42" s="21" t="s">
        <v>99</v>
      </c>
      <c r="F42" s="21" t="s">
        <v>41</v>
      </c>
      <c r="G42" s="101">
        <v>0</v>
      </c>
      <c r="H42" s="101">
        <v>6753</v>
      </c>
      <c r="I42" s="101">
        <v>0</v>
      </c>
      <c r="J42" s="137">
        <v>0</v>
      </c>
    </row>
    <row r="43" spans="2:11" ht="16.149999999999999" customHeight="1" x14ac:dyDescent="0.25">
      <c r="K43" s="3"/>
    </row>
    <row r="44" spans="2:11" ht="18" customHeight="1" x14ac:dyDescent="0.25">
      <c r="B44" s="104"/>
      <c r="C44" s="179"/>
      <c r="D44" s="179"/>
      <c r="E44" s="179"/>
      <c r="F44" s="28"/>
      <c r="G44" s="180"/>
      <c r="H44" s="180"/>
      <c r="I44" s="180"/>
      <c r="J44" s="178"/>
      <c r="K44" s="3"/>
    </row>
    <row r="45" spans="2:11" ht="10.9" customHeight="1" x14ac:dyDescent="0.25">
      <c r="B45" s="104"/>
      <c r="C45" s="179"/>
      <c r="D45" s="179"/>
      <c r="E45" s="179"/>
      <c r="F45" s="28"/>
      <c r="G45" s="180"/>
      <c r="H45" s="180"/>
      <c r="I45" s="180"/>
      <c r="J45" s="178"/>
      <c r="K45" s="3"/>
    </row>
    <row r="46" spans="2:11" ht="16.149999999999999" customHeight="1" x14ac:dyDescent="0.25">
      <c r="B46" s="104"/>
      <c r="C46" s="179"/>
      <c r="D46" s="179"/>
      <c r="E46" s="179"/>
      <c r="F46" s="28"/>
      <c r="G46" s="180"/>
      <c r="H46" s="180"/>
      <c r="I46" s="180"/>
      <c r="J46" s="178"/>
      <c r="K46" s="3"/>
    </row>
    <row r="47" spans="2:11" ht="22.15" customHeight="1" x14ac:dyDescent="0.25">
      <c r="B47" s="269" t="s">
        <v>18</v>
      </c>
      <c r="C47" s="30" t="s">
        <v>19</v>
      </c>
      <c r="D47" s="30" t="s">
        <v>20</v>
      </c>
      <c r="E47" s="30" t="s">
        <v>21</v>
      </c>
      <c r="F47" s="30" t="s">
        <v>22</v>
      </c>
      <c r="G47" s="275" t="s">
        <v>54</v>
      </c>
      <c r="H47" s="276"/>
      <c r="I47" s="276"/>
      <c r="J47" s="277"/>
      <c r="K47" s="3"/>
    </row>
    <row r="48" spans="2:11" ht="18.600000000000001" customHeight="1" x14ac:dyDescent="0.25">
      <c r="B48" s="270"/>
      <c r="C48" s="132" t="s">
        <v>23</v>
      </c>
      <c r="D48" s="132" t="s">
        <v>24</v>
      </c>
      <c r="E48" s="132" t="s">
        <v>25</v>
      </c>
      <c r="F48" s="132" t="s">
        <v>26</v>
      </c>
      <c r="G48" s="271" t="s">
        <v>121</v>
      </c>
      <c r="H48" s="230"/>
      <c r="I48" s="231"/>
      <c r="J48" s="133" t="s">
        <v>122</v>
      </c>
      <c r="K48" s="3"/>
    </row>
    <row r="49" spans="2:13" ht="26.45" customHeight="1" x14ac:dyDescent="0.25">
      <c r="B49" s="130"/>
      <c r="C49" s="31"/>
      <c r="D49" s="31"/>
      <c r="E49" s="31"/>
      <c r="F49" s="31"/>
      <c r="G49" s="134">
        <v>2016</v>
      </c>
      <c r="H49" s="134">
        <v>2017</v>
      </c>
      <c r="I49" s="134">
        <v>2018</v>
      </c>
      <c r="J49" s="135" t="s">
        <v>147</v>
      </c>
      <c r="K49" s="80"/>
      <c r="L49" s="80"/>
      <c r="M49" s="80"/>
    </row>
    <row r="50" spans="2:13" ht="21.6" customHeight="1" x14ac:dyDescent="0.25">
      <c r="B50" s="223" t="s">
        <v>50</v>
      </c>
      <c r="C50" s="25" t="s">
        <v>11</v>
      </c>
      <c r="D50" s="25" t="s">
        <v>36</v>
      </c>
      <c r="E50" s="25"/>
      <c r="F50" s="25"/>
      <c r="G50" s="148">
        <f>G51</f>
        <v>394</v>
      </c>
      <c r="H50" s="148">
        <f>H51</f>
        <v>529</v>
      </c>
      <c r="I50" s="148">
        <f>I51</f>
        <v>394</v>
      </c>
      <c r="J50" s="221">
        <v>0</v>
      </c>
      <c r="K50" s="80"/>
      <c r="L50" s="80"/>
      <c r="M50" s="80"/>
    </row>
    <row r="51" spans="2:13" ht="44.45" customHeight="1" x14ac:dyDescent="0.25">
      <c r="B51" s="34" t="s">
        <v>49</v>
      </c>
      <c r="C51" s="21"/>
      <c r="D51" s="21"/>
      <c r="E51" s="21" t="s">
        <v>100</v>
      </c>
      <c r="F51" s="21"/>
      <c r="G51" s="68">
        <v>394</v>
      </c>
      <c r="H51" s="68">
        <v>529</v>
      </c>
      <c r="I51" s="68">
        <v>394</v>
      </c>
      <c r="J51" s="137">
        <v>0</v>
      </c>
      <c r="K51" s="80"/>
      <c r="L51" s="80"/>
      <c r="M51" s="80"/>
    </row>
    <row r="52" spans="2:13" ht="15.6" customHeight="1" x14ac:dyDescent="0.25">
      <c r="B52" s="34" t="s">
        <v>67</v>
      </c>
      <c r="C52" s="21"/>
      <c r="D52" s="21"/>
      <c r="E52" s="21"/>
      <c r="F52" s="21" t="s">
        <v>47</v>
      </c>
      <c r="G52" s="68">
        <v>394</v>
      </c>
      <c r="H52" s="68">
        <v>529</v>
      </c>
      <c r="I52" s="68">
        <v>394</v>
      </c>
      <c r="J52" s="137">
        <v>0</v>
      </c>
      <c r="L52" s="2"/>
    </row>
    <row r="53" spans="2:13" ht="26.45" customHeight="1" x14ac:dyDescent="0.25">
      <c r="B53" s="90" t="s">
        <v>101</v>
      </c>
      <c r="C53" s="124" t="s">
        <v>11</v>
      </c>
      <c r="D53" s="124" t="s">
        <v>37</v>
      </c>
      <c r="E53" s="124"/>
      <c r="F53" s="124"/>
      <c r="G53" s="152">
        <f>G54+G56</f>
        <v>529.29999999999995</v>
      </c>
      <c r="H53" s="152">
        <f>H54+H56</f>
        <v>579.29999999999995</v>
      </c>
      <c r="I53" s="152">
        <f>I54+I56</f>
        <v>579.29999999999995</v>
      </c>
      <c r="J53" s="152">
        <f>J54+J56</f>
        <v>174.3</v>
      </c>
      <c r="L53" s="2"/>
    </row>
    <row r="54" spans="2:13" ht="54.75" x14ac:dyDescent="0.25">
      <c r="B54" s="125" t="s">
        <v>51</v>
      </c>
      <c r="C54" s="124"/>
      <c r="D54" s="124"/>
      <c r="E54" s="59" t="s">
        <v>144</v>
      </c>
      <c r="F54" s="124"/>
      <c r="G54" s="153">
        <f>G55</f>
        <v>129.30000000000001</v>
      </c>
      <c r="H54" s="153">
        <f>H55</f>
        <v>129.30000000000001</v>
      </c>
      <c r="I54" s="153">
        <f>I55</f>
        <v>129.30000000000001</v>
      </c>
      <c r="J54" s="141">
        <v>129.30000000000001</v>
      </c>
    </row>
    <row r="55" spans="2:13" ht="41.25" x14ac:dyDescent="0.25">
      <c r="B55" s="27" t="s">
        <v>45</v>
      </c>
      <c r="C55" s="70"/>
      <c r="D55" s="70"/>
      <c r="E55" s="70"/>
      <c r="F55" s="21" t="s">
        <v>68</v>
      </c>
      <c r="G55" s="68">
        <v>129.30000000000001</v>
      </c>
      <c r="H55" s="68">
        <v>129.30000000000001</v>
      </c>
      <c r="I55" s="68">
        <v>129.30000000000001</v>
      </c>
      <c r="J55" s="150">
        <v>129.30000000000001</v>
      </c>
    </row>
    <row r="56" spans="2:13" ht="28.9" customHeight="1" x14ac:dyDescent="0.25">
      <c r="B56" s="103" t="s">
        <v>101</v>
      </c>
      <c r="C56" s="59"/>
      <c r="D56" s="59"/>
      <c r="E56" s="59" t="s">
        <v>102</v>
      </c>
      <c r="F56" s="59"/>
      <c r="G56" s="151">
        <f>G57</f>
        <v>400</v>
      </c>
      <c r="H56" s="151">
        <f>H57</f>
        <v>450</v>
      </c>
      <c r="I56" s="151">
        <f>I57</f>
        <v>450</v>
      </c>
      <c r="J56" s="141">
        <v>45</v>
      </c>
    </row>
    <row r="57" spans="2:13" ht="41.25" x14ac:dyDescent="0.25">
      <c r="B57" s="11" t="s">
        <v>43</v>
      </c>
      <c r="C57" s="70"/>
      <c r="D57" s="70"/>
      <c r="E57" s="70"/>
      <c r="F57" s="21" t="s">
        <v>41</v>
      </c>
      <c r="G57" s="101">
        <v>400</v>
      </c>
      <c r="H57" s="101">
        <v>450</v>
      </c>
      <c r="I57" s="101">
        <v>450</v>
      </c>
      <c r="J57" s="141">
        <v>45</v>
      </c>
    </row>
    <row r="58" spans="2:13" x14ac:dyDescent="0.25">
      <c r="B58" s="67" t="s">
        <v>77</v>
      </c>
      <c r="C58" s="35" t="s">
        <v>73</v>
      </c>
      <c r="D58" s="23" t="s">
        <v>11</v>
      </c>
      <c r="E58" s="91"/>
      <c r="F58" s="45"/>
      <c r="G58" s="144">
        <f t="shared" ref="G58:I59" si="0">G59</f>
        <v>782.4</v>
      </c>
      <c r="H58" s="144">
        <f t="shared" si="0"/>
        <v>782.4</v>
      </c>
      <c r="I58" s="144">
        <f t="shared" si="0"/>
        <v>782.4</v>
      </c>
      <c r="J58" s="162">
        <f>J59</f>
        <v>377.1</v>
      </c>
    </row>
    <row r="59" spans="2:13" ht="41.25" x14ac:dyDescent="0.25">
      <c r="B59" s="13" t="s">
        <v>78</v>
      </c>
      <c r="C59" s="92"/>
      <c r="D59" s="19"/>
      <c r="E59" s="93" t="s">
        <v>103</v>
      </c>
      <c r="F59" s="19"/>
      <c r="G59" s="149">
        <f t="shared" si="0"/>
        <v>782.4</v>
      </c>
      <c r="H59" s="149">
        <f t="shared" si="0"/>
        <v>782.4</v>
      </c>
      <c r="I59" s="149">
        <f t="shared" si="0"/>
        <v>782.4</v>
      </c>
      <c r="J59" s="136">
        <f>J60</f>
        <v>377.1</v>
      </c>
    </row>
    <row r="60" spans="2:13" ht="27.75" x14ac:dyDescent="0.25">
      <c r="B60" s="20" t="s">
        <v>80</v>
      </c>
      <c r="C60" s="66"/>
      <c r="D60" s="21"/>
      <c r="E60" s="94"/>
      <c r="F60" s="21" t="s">
        <v>79</v>
      </c>
      <c r="G60" s="101">
        <v>782.4</v>
      </c>
      <c r="H60" s="101">
        <v>782.4</v>
      </c>
      <c r="I60" s="101">
        <v>782.4</v>
      </c>
      <c r="J60" s="140">
        <v>377.1</v>
      </c>
    </row>
    <row r="61" spans="2:13" ht="27.75" x14ac:dyDescent="0.25">
      <c r="B61" s="41" t="s">
        <v>72</v>
      </c>
      <c r="C61" s="64" t="s">
        <v>73</v>
      </c>
      <c r="D61" s="25" t="s">
        <v>74</v>
      </c>
      <c r="E61" s="95"/>
      <c r="F61" s="57"/>
      <c r="G61" s="148">
        <f>G62+G64</f>
        <v>530.79999999999995</v>
      </c>
      <c r="H61" s="148">
        <f>H62+H64</f>
        <v>530.79999999999995</v>
      </c>
      <c r="I61" s="148">
        <f>I62+I64</f>
        <v>530.79999999999995</v>
      </c>
      <c r="J61" s="148">
        <f>J62+J64</f>
        <v>249.2</v>
      </c>
    </row>
    <row r="62" spans="2:13" ht="41.25" x14ac:dyDescent="0.25">
      <c r="B62" s="13" t="s">
        <v>75</v>
      </c>
      <c r="C62" s="92"/>
      <c r="D62" s="19"/>
      <c r="E62" s="93" t="s">
        <v>104</v>
      </c>
      <c r="F62" s="19"/>
      <c r="G62" s="149">
        <f t="shared" ref="G62:I62" si="1">G63</f>
        <v>281.60000000000002</v>
      </c>
      <c r="H62" s="149">
        <f t="shared" si="1"/>
        <v>281.60000000000002</v>
      </c>
      <c r="I62" s="149">
        <f t="shared" si="1"/>
        <v>281.60000000000002</v>
      </c>
      <c r="J62" s="136">
        <f>J63</f>
        <v>0</v>
      </c>
    </row>
    <row r="63" spans="2:13" ht="54.75" x14ac:dyDescent="0.25">
      <c r="B63" s="13" t="s">
        <v>76</v>
      </c>
      <c r="C63" s="92"/>
      <c r="D63" s="19"/>
      <c r="E63" s="93"/>
      <c r="F63" s="19" t="s">
        <v>48</v>
      </c>
      <c r="G63" s="149">
        <v>281.60000000000002</v>
      </c>
      <c r="H63" s="149">
        <v>281.60000000000002</v>
      </c>
      <c r="I63" s="149">
        <v>281.60000000000002</v>
      </c>
      <c r="J63" s="136">
        <v>0</v>
      </c>
    </row>
    <row r="64" spans="2:13" ht="27.75" x14ac:dyDescent="0.25">
      <c r="B64" s="13" t="s">
        <v>105</v>
      </c>
      <c r="C64" s="92"/>
      <c r="D64" s="19"/>
      <c r="E64" s="93" t="s">
        <v>93</v>
      </c>
      <c r="F64" s="19"/>
      <c r="G64" s="149">
        <f>G65</f>
        <v>249.2</v>
      </c>
      <c r="H64" s="149">
        <f>H65</f>
        <v>249.2</v>
      </c>
      <c r="I64" s="149">
        <f>I65</f>
        <v>249.2</v>
      </c>
      <c r="J64" s="149">
        <f>J65</f>
        <v>249.2</v>
      </c>
    </row>
    <row r="65" spans="2:10" ht="54.75" x14ac:dyDescent="0.25">
      <c r="B65" s="20" t="s">
        <v>76</v>
      </c>
      <c r="C65" s="66"/>
      <c r="D65" s="21"/>
      <c r="E65" s="94"/>
      <c r="F65" s="21" t="s">
        <v>48</v>
      </c>
      <c r="G65" s="101">
        <v>249.2</v>
      </c>
      <c r="H65" s="101">
        <v>249.2</v>
      </c>
      <c r="I65" s="101">
        <v>249.2</v>
      </c>
      <c r="J65" s="142">
        <v>249.2</v>
      </c>
    </row>
    <row r="66" spans="2:10" ht="90" x14ac:dyDescent="0.25">
      <c r="B66" s="90" t="s">
        <v>107</v>
      </c>
      <c r="C66" s="184" t="s">
        <v>16</v>
      </c>
      <c r="D66" s="184" t="s">
        <v>44</v>
      </c>
      <c r="E66" s="124"/>
      <c r="F66" s="184"/>
      <c r="G66" s="185">
        <f>G74</f>
        <v>100</v>
      </c>
      <c r="H66" s="185">
        <f>H74</f>
        <v>100</v>
      </c>
      <c r="I66" s="185">
        <f>I74</f>
        <v>100</v>
      </c>
      <c r="J66" s="185">
        <f>J73</f>
        <v>99</v>
      </c>
    </row>
    <row r="67" spans="2:10" x14ac:dyDescent="0.25">
      <c r="B67" s="104"/>
      <c r="C67" s="28"/>
      <c r="D67" s="28"/>
      <c r="E67" s="28"/>
      <c r="F67" s="28"/>
      <c r="G67" s="180"/>
      <c r="H67" s="180"/>
      <c r="I67" s="180"/>
      <c r="J67" s="178"/>
    </row>
    <row r="68" spans="2:10" x14ac:dyDescent="0.25">
      <c r="B68" s="104"/>
      <c r="C68" s="28"/>
      <c r="D68" s="28"/>
      <c r="E68" s="28"/>
      <c r="F68" s="28"/>
      <c r="G68" s="180"/>
      <c r="H68" s="180"/>
      <c r="I68" s="180"/>
      <c r="J68" s="178"/>
    </row>
    <row r="69" spans="2:10" x14ac:dyDescent="0.25">
      <c r="B69" s="104"/>
      <c r="C69" s="28"/>
      <c r="D69" s="28"/>
      <c r="E69" s="28"/>
      <c r="F69" s="28"/>
      <c r="G69" s="180"/>
      <c r="H69" s="180"/>
      <c r="I69" s="180"/>
      <c r="J69" s="178"/>
    </row>
    <row r="70" spans="2:10" x14ac:dyDescent="0.25">
      <c r="B70" s="269" t="s">
        <v>18</v>
      </c>
      <c r="C70" s="30" t="s">
        <v>19</v>
      </c>
      <c r="D70" s="30" t="s">
        <v>20</v>
      </c>
      <c r="E70" s="30" t="s">
        <v>21</v>
      </c>
      <c r="F70" s="30" t="s">
        <v>22</v>
      </c>
      <c r="G70" s="275" t="s">
        <v>54</v>
      </c>
      <c r="H70" s="276"/>
      <c r="I70" s="276"/>
      <c r="J70" s="277"/>
    </row>
    <row r="71" spans="2:10" x14ac:dyDescent="0.25">
      <c r="B71" s="270"/>
      <c r="C71" s="132" t="s">
        <v>23</v>
      </c>
      <c r="D71" s="132" t="s">
        <v>24</v>
      </c>
      <c r="E71" s="132" t="s">
        <v>25</v>
      </c>
      <c r="F71" s="132" t="s">
        <v>26</v>
      </c>
      <c r="G71" s="271" t="s">
        <v>121</v>
      </c>
      <c r="H71" s="230"/>
      <c r="I71" s="231"/>
      <c r="J71" s="133" t="s">
        <v>122</v>
      </c>
    </row>
    <row r="72" spans="2:10" ht="25.5" x14ac:dyDescent="0.25">
      <c r="B72" s="130"/>
      <c r="C72" s="31"/>
      <c r="D72" s="31"/>
      <c r="E72" s="31"/>
      <c r="F72" s="31"/>
      <c r="G72" s="134">
        <v>2016</v>
      </c>
      <c r="H72" s="134">
        <v>2017</v>
      </c>
      <c r="I72" s="134">
        <v>2018</v>
      </c>
      <c r="J72" s="135" t="s">
        <v>147</v>
      </c>
    </row>
    <row r="73" spans="2:10" ht="75" customHeight="1" x14ac:dyDescent="0.25">
      <c r="B73" s="13" t="s">
        <v>53</v>
      </c>
      <c r="C73" s="96"/>
      <c r="D73" s="96"/>
      <c r="E73" s="19" t="s">
        <v>106</v>
      </c>
      <c r="F73" s="96"/>
      <c r="G73" s="146">
        <v>100</v>
      </c>
      <c r="H73" s="146">
        <v>100</v>
      </c>
      <c r="I73" s="146">
        <v>100</v>
      </c>
      <c r="J73" s="147">
        <f>J74</f>
        <v>99</v>
      </c>
    </row>
    <row r="74" spans="2:10" ht="41.25" x14ac:dyDescent="0.25">
      <c r="B74" s="11" t="s">
        <v>43</v>
      </c>
      <c r="C74" s="37"/>
      <c r="D74" s="37"/>
      <c r="E74" s="18"/>
      <c r="F74" s="37" t="s">
        <v>41</v>
      </c>
      <c r="G74" s="147">
        <v>100</v>
      </c>
      <c r="H74" s="147">
        <v>100</v>
      </c>
      <c r="I74" s="147">
        <v>100</v>
      </c>
      <c r="J74" s="147">
        <v>99</v>
      </c>
    </row>
    <row r="75" spans="2:10" ht="34.15" customHeight="1" x14ac:dyDescent="0.25">
      <c r="B75" s="63" t="s">
        <v>108</v>
      </c>
      <c r="C75" s="35" t="s">
        <v>35</v>
      </c>
      <c r="D75" s="35" t="s">
        <v>32</v>
      </c>
      <c r="E75" s="35"/>
      <c r="F75" s="35"/>
      <c r="G75" s="144">
        <f t="shared" ref="G75:I76" si="2">G76</f>
        <v>4236.2</v>
      </c>
      <c r="H75" s="144">
        <f t="shared" si="2"/>
        <v>4051.2</v>
      </c>
      <c r="I75" s="144">
        <f t="shared" si="2"/>
        <v>4186.2</v>
      </c>
      <c r="J75" s="145">
        <f>J76</f>
        <v>1946.6</v>
      </c>
    </row>
    <row r="76" spans="2:10" ht="48.6" customHeight="1" x14ac:dyDescent="0.25">
      <c r="B76" s="36" t="s">
        <v>52</v>
      </c>
      <c r="C76" s="37"/>
      <c r="D76" s="37"/>
      <c r="E76" s="37" t="s">
        <v>109</v>
      </c>
      <c r="F76" s="37"/>
      <c r="G76" s="49">
        <f t="shared" si="2"/>
        <v>4236.2</v>
      </c>
      <c r="H76" s="49">
        <f t="shared" si="2"/>
        <v>4051.2</v>
      </c>
      <c r="I76" s="49">
        <f t="shared" si="2"/>
        <v>4186.2</v>
      </c>
      <c r="J76" s="136">
        <f>J77</f>
        <v>1946.6</v>
      </c>
    </row>
    <row r="77" spans="2:10" ht="41.25" x14ac:dyDescent="0.25">
      <c r="B77" s="20" t="s">
        <v>43</v>
      </c>
      <c r="C77" s="38"/>
      <c r="D77" s="39"/>
      <c r="E77" s="40"/>
      <c r="F77" s="39" t="s">
        <v>41</v>
      </c>
      <c r="G77" s="68">
        <v>4236.2</v>
      </c>
      <c r="H77" s="68">
        <v>4051.2</v>
      </c>
      <c r="I77" s="68">
        <v>4186.2</v>
      </c>
      <c r="J77" s="137">
        <v>1946.6</v>
      </c>
    </row>
    <row r="78" spans="2:10" ht="27.75" x14ac:dyDescent="0.25">
      <c r="B78" s="71" t="s">
        <v>55</v>
      </c>
      <c r="C78" s="79" t="s">
        <v>34</v>
      </c>
      <c r="D78" s="79" t="s">
        <v>15</v>
      </c>
      <c r="E78" s="79"/>
      <c r="F78" s="79"/>
      <c r="G78" s="204">
        <f>G79</f>
        <v>1039</v>
      </c>
      <c r="H78" s="204">
        <f>H79</f>
        <v>1070</v>
      </c>
      <c r="I78" s="204">
        <f>I79</f>
        <v>1070</v>
      </c>
      <c r="J78" s="97">
        <f>J79</f>
        <v>373</v>
      </c>
    </row>
    <row r="79" spans="2:10" ht="31.5" customHeight="1" x14ac:dyDescent="0.25">
      <c r="B79" s="11" t="s">
        <v>112</v>
      </c>
      <c r="C79" s="26"/>
      <c r="D79" s="26"/>
      <c r="E79" s="18" t="s">
        <v>110</v>
      </c>
      <c r="F79" s="26"/>
      <c r="G79" s="205">
        <f>G80+G81</f>
        <v>1039</v>
      </c>
      <c r="H79" s="205">
        <f>H80+H81</f>
        <v>1070</v>
      </c>
      <c r="I79" s="205">
        <f>I80+I81</f>
        <v>1070</v>
      </c>
      <c r="J79" s="143">
        <f>J80+J81</f>
        <v>373</v>
      </c>
    </row>
    <row r="80" spans="2:10" ht="41.25" x14ac:dyDescent="0.25">
      <c r="B80" s="20" t="s">
        <v>43</v>
      </c>
      <c r="C80" s="21"/>
      <c r="D80" s="21"/>
      <c r="E80" s="75"/>
      <c r="F80" s="21" t="s">
        <v>41</v>
      </c>
      <c r="G80" s="68">
        <v>999</v>
      </c>
      <c r="H80" s="68">
        <v>1030</v>
      </c>
      <c r="I80" s="68">
        <v>1030</v>
      </c>
      <c r="J80" s="142">
        <v>333</v>
      </c>
    </row>
    <row r="81" spans="2:14" x14ac:dyDescent="0.25">
      <c r="B81" s="11" t="s">
        <v>111</v>
      </c>
      <c r="C81" s="18"/>
      <c r="D81" s="18"/>
      <c r="E81" s="18"/>
      <c r="F81" s="18" t="s">
        <v>68</v>
      </c>
      <c r="G81" s="49">
        <v>40</v>
      </c>
      <c r="H81" s="49">
        <v>40</v>
      </c>
      <c r="I81" s="49">
        <v>40</v>
      </c>
      <c r="J81" s="139">
        <v>40</v>
      </c>
      <c r="L81" s="2"/>
      <c r="M81" s="2"/>
      <c r="N81" s="2"/>
    </row>
    <row r="82" spans="2:14" ht="41.25" x14ac:dyDescent="0.25">
      <c r="B82" s="71" t="s">
        <v>56</v>
      </c>
      <c r="C82" s="72" t="s">
        <v>34</v>
      </c>
      <c r="D82" s="72" t="s">
        <v>32</v>
      </c>
      <c r="E82" s="72"/>
      <c r="F82" s="72"/>
      <c r="G82" s="73">
        <f t="shared" ref="G82:J83" si="3">G83</f>
        <v>200</v>
      </c>
      <c r="H82" s="73">
        <f t="shared" si="3"/>
        <v>220</v>
      </c>
      <c r="I82" s="73">
        <f t="shared" si="3"/>
        <v>220</v>
      </c>
      <c r="J82" s="73">
        <f t="shared" si="3"/>
        <v>140.6</v>
      </c>
      <c r="L82" s="2"/>
      <c r="M82" s="2"/>
      <c r="N82" s="2"/>
    </row>
    <row r="83" spans="2:14" ht="27.75" x14ac:dyDescent="0.25">
      <c r="B83" s="11" t="s">
        <v>112</v>
      </c>
      <c r="C83" s="18"/>
      <c r="D83" s="18"/>
      <c r="E83" s="18" t="s">
        <v>110</v>
      </c>
      <c r="F83" s="18"/>
      <c r="G83" s="49">
        <f t="shared" si="3"/>
        <v>200</v>
      </c>
      <c r="H83" s="49">
        <f t="shared" si="3"/>
        <v>220</v>
      </c>
      <c r="I83" s="49">
        <f t="shared" si="3"/>
        <v>220</v>
      </c>
      <c r="J83" s="136">
        <f>J84</f>
        <v>140.6</v>
      </c>
      <c r="L83" s="2"/>
      <c r="M83" s="2"/>
      <c r="N83" s="2"/>
    </row>
    <row r="84" spans="2:14" ht="41.25" x14ac:dyDescent="0.25">
      <c r="B84" s="20" t="s">
        <v>43</v>
      </c>
      <c r="C84" s="74"/>
      <c r="D84" s="75"/>
      <c r="E84" s="75"/>
      <c r="F84" s="21" t="s">
        <v>41</v>
      </c>
      <c r="G84" s="68">
        <v>200</v>
      </c>
      <c r="H84" s="68">
        <v>220</v>
      </c>
      <c r="I84" s="68">
        <v>220</v>
      </c>
      <c r="J84" s="137">
        <v>140.6</v>
      </c>
    </row>
    <row r="85" spans="2:14" x14ac:dyDescent="0.25">
      <c r="L85" s="2"/>
      <c r="M85" s="2"/>
      <c r="N85" s="2"/>
    </row>
    <row r="86" spans="2:14" x14ac:dyDescent="0.25">
      <c r="K86" s="2"/>
      <c r="L86" s="2"/>
      <c r="M86" s="2"/>
    </row>
    <row r="87" spans="2:14" x14ac:dyDescent="0.25">
      <c r="L87" s="111"/>
      <c r="M87" s="111"/>
      <c r="N87" s="111"/>
    </row>
    <row r="88" spans="2:14" x14ac:dyDescent="0.25">
      <c r="K88" s="77"/>
      <c r="L88" s="77"/>
      <c r="M88" s="77"/>
    </row>
    <row r="89" spans="2:14" x14ac:dyDescent="0.25">
      <c r="M89" s="2"/>
    </row>
    <row r="91" spans="2:14" x14ac:dyDescent="0.25">
      <c r="L91" s="77"/>
      <c r="M91" s="77"/>
      <c r="N91" s="77"/>
    </row>
  </sheetData>
  <mergeCells count="12">
    <mergeCell ref="B8:B9"/>
    <mergeCell ref="G8:J8"/>
    <mergeCell ref="G9:I9"/>
    <mergeCell ref="B70:B71"/>
    <mergeCell ref="B26:B27"/>
    <mergeCell ref="B47:B48"/>
    <mergeCell ref="G26:J26"/>
    <mergeCell ref="G27:I27"/>
    <mergeCell ref="G47:J47"/>
    <mergeCell ref="G48:I48"/>
    <mergeCell ref="G70:J70"/>
    <mergeCell ref="G71:I71"/>
  </mergeCells>
  <pageMargins left="0.39370078740157483" right="0" top="0.59055118110236227" bottom="0.59055118110236227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O14" sqref="O14"/>
    </sheetView>
  </sheetViews>
  <sheetFormatPr defaultRowHeight="15" x14ac:dyDescent="0.25"/>
  <cols>
    <col min="12" max="12" width="12.7109375" customWidth="1"/>
  </cols>
  <sheetData>
    <row r="1" spans="1:12" x14ac:dyDescent="0.25">
      <c r="A1" s="170"/>
      <c r="B1" s="170"/>
      <c r="C1" s="170"/>
      <c r="D1" s="170"/>
      <c r="E1" s="170"/>
      <c r="F1" s="170"/>
      <c r="G1" s="170"/>
      <c r="H1" s="171"/>
      <c r="I1" s="172" t="s">
        <v>153</v>
      </c>
      <c r="J1" s="172"/>
      <c r="K1" s="172"/>
      <c r="L1" s="172"/>
    </row>
    <row r="2" spans="1:12" x14ac:dyDescent="0.25">
      <c r="A2" s="170"/>
      <c r="B2" s="170"/>
      <c r="C2" s="170"/>
      <c r="D2" s="170"/>
      <c r="E2" s="170"/>
      <c r="F2" s="170"/>
      <c r="G2" s="170"/>
      <c r="H2" s="171"/>
      <c r="I2" s="172" t="s">
        <v>123</v>
      </c>
      <c r="J2" s="172"/>
      <c r="K2" s="172"/>
      <c r="L2" s="172"/>
    </row>
    <row r="3" spans="1:12" x14ac:dyDescent="0.25">
      <c r="A3" s="170"/>
      <c r="B3" s="170"/>
      <c r="C3" s="170"/>
      <c r="D3" s="170"/>
      <c r="E3" s="170"/>
      <c r="F3" s="170"/>
      <c r="G3" s="170"/>
      <c r="H3" s="171"/>
      <c r="I3" s="173" t="s">
        <v>124</v>
      </c>
      <c r="J3" s="174"/>
      <c r="K3" s="174"/>
      <c r="L3" s="174"/>
    </row>
    <row r="4" spans="1:12" x14ac:dyDescent="0.25">
      <c r="A4" s="170"/>
      <c r="B4" s="170"/>
      <c r="C4" s="170"/>
      <c r="D4" s="170"/>
      <c r="E4" s="170"/>
      <c r="F4" s="170"/>
      <c r="G4" s="170"/>
      <c r="H4" s="170"/>
      <c r="I4" s="174" t="s">
        <v>156</v>
      </c>
      <c r="J4" s="174"/>
      <c r="K4" s="174"/>
      <c r="L4" s="174"/>
    </row>
    <row r="5" spans="1:12" ht="14.45" x14ac:dyDescent="0.3">
      <c r="A5" s="170"/>
      <c r="B5" s="170"/>
      <c r="C5" s="170"/>
      <c r="D5" s="170"/>
      <c r="E5" s="170"/>
      <c r="F5" s="170"/>
      <c r="G5" s="170"/>
      <c r="H5" s="170"/>
      <c r="I5" s="174"/>
      <c r="J5" s="174"/>
      <c r="K5" s="174"/>
      <c r="L5" s="174"/>
    </row>
    <row r="6" spans="1:12" x14ac:dyDescent="0.25">
      <c r="A6" s="278" t="s">
        <v>125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</row>
    <row r="7" spans="1:12" x14ac:dyDescent="0.25">
      <c r="A7" s="170"/>
      <c r="B7" s="170"/>
      <c r="C7" s="170"/>
      <c r="D7" s="170"/>
      <c r="E7" s="170"/>
      <c r="F7" s="170"/>
      <c r="G7" s="170"/>
      <c r="H7" s="170"/>
      <c r="I7" s="170"/>
      <c r="J7" s="279" t="s">
        <v>126</v>
      </c>
      <c r="K7" s="279"/>
      <c r="L7" s="279"/>
    </row>
    <row r="8" spans="1:12" x14ac:dyDescent="0.25">
      <c r="A8" s="280" t="s">
        <v>127</v>
      </c>
      <c r="B8" s="281"/>
      <c r="C8" s="281"/>
      <c r="D8" s="281"/>
      <c r="E8" s="282" t="s">
        <v>128</v>
      </c>
      <c r="F8" s="282"/>
      <c r="G8" s="282"/>
      <c r="H8" s="282"/>
      <c r="I8" s="281" t="s">
        <v>129</v>
      </c>
      <c r="J8" s="281"/>
      <c r="K8" s="282" t="s">
        <v>130</v>
      </c>
      <c r="L8" s="283"/>
    </row>
    <row r="9" spans="1:12" ht="30.6" customHeight="1" x14ac:dyDescent="0.25">
      <c r="A9" s="284" t="s">
        <v>131</v>
      </c>
      <c r="B9" s="285"/>
      <c r="C9" s="285"/>
      <c r="D9" s="285"/>
      <c r="E9" s="286" t="s">
        <v>132</v>
      </c>
      <c r="F9" s="286"/>
      <c r="G9" s="286"/>
      <c r="H9" s="286"/>
      <c r="I9" s="287">
        <v>2391.1999999999998</v>
      </c>
      <c r="J9" s="287"/>
      <c r="K9" s="287">
        <v>-1783.2</v>
      </c>
      <c r="L9" s="288"/>
    </row>
    <row r="10" spans="1:12" x14ac:dyDescent="0.25">
      <c r="A10" s="289" t="s">
        <v>133</v>
      </c>
      <c r="B10" s="290"/>
      <c r="C10" s="290"/>
      <c r="D10" s="290"/>
      <c r="E10" s="291" t="s">
        <v>134</v>
      </c>
      <c r="F10" s="291"/>
      <c r="G10" s="291"/>
      <c r="H10" s="291"/>
      <c r="I10" s="292">
        <v>2391.1999999999998</v>
      </c>
      <c r="J10" s="292"/>
      <c r="K10" s="292">
        <v>-1783.2</v>
      </c>
      <c r="L10" s="293"/>
    </row>
    <row r="11" spans="1:12" x14ac:dyDescent="0.25">
      <c r="A11" s="289" t="s">
        <v>135</v>
      </c>
      <c r="B11" s="290"/>
      <c r="C11" s="290"/>
      <c r="D11" s="290"/>
      <c r="E11" s="291" t="s">
        <v>136</v>
      </c>
      <c r="F11" s="291"/>
      <c r="G11" s="291"/>
      <c r="H11" s="291"/>
      <c r="I11" s="292">
        <v>-23547.1</v>
      </c>
      <c r="J11" s="292"/>
      <c r="K11" s="292">
        <v>-17331.400000000001</v>
      </c>
      <c r="L11" s="293"/>
    </row>
    <row r="12" spans="1:12" x14ac:dyDescent="0.25">
      <c r="A12" s="294" t="s">
        <v>137</v>
      </c>
      <c r="B12" s="295"/>
      <c r="C12" s="295"/>
      <c r="D12" s="295"/>
      <c r="E12" s="296" t="s">
        <v>138</v>
      </c>
      <c r="F12" s="296"/>
      <c r="G12" s="296"/>
      <c r="H12" s="296"/>
      <c r="I12" s="297">
        <v>25938.3</v>
      </c>
      <c r="J12" s="297"/>
      <c r="K12" s="297">
        <v>15548.2</v>
      </c>
      <c r="L12" s="298"/>
    </row>
  </sheetData>
  <mergeCells count="22">
    <mergeCell ref="A11:D11"/>
    <mergeCell ref="E11:H11"/>
    <mergeCell ref="I11:J11"/>
    <mergeCell ref="K11:L11"/>
    <mergeCell ref="A12:D12"/>
    <mergeCell ref="E12:H12"/>
    <mergeCell ref="I12:J12"/>
    <mergeCell ref="K12:L12"/>
    <mergeCell ref="A9:D9"/>
    <mergeCell ref="E9:H9"/>
    <mergeCell ref="I9:J9"/>
    <mergeCell ref="K9:L9"/>
    <mergeCell ref="A10:D10"/>
    <mergeCell ref="E10:H10"/>
    <mergeCell ref="I10:J10"/>
    <mergeCell ref="K10:L10"/>
    <mergeCell ref="A6:L6"/>
    <mergeCell ref="J7:L7"/>
    <mergeCell ref="A8:D8"/>
    <mergeCell ref="E8:H8"/>
    <mergeCell ref="I8:J8"/>
    <mergeCell ref="K8:L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2</vt:lpstr>
      <vt:lpstr>приложение 3</vt:lpstr>
      <vt:lpstr>приложение 4</vt:lpstr>
    </vt:vector>
  </TitlesOfParts>
  <Company>Муниципалитет "Ясенево"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Пользователь</cp:lastModifiedBy>
  <cp:lastPrinted>2016-10-10T07:14:13Z</cp:lastPrinted>
  <dcterms:created xsi:type="dcterms:W3CDTF">2010-10-11T06:29:24Z</dcterms:created>
  <dcterms:modified xsi:type="dcterms:W3CDTF">2016-10-24T05:54:37Z</dcterms:modified>
</cp:coreProperties>
</file>